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เม.ย. 68/"/>
    </mc:Choice>
  </mc:AlternateContent>
  <xr:revisionPtr revIDLastSave="44" documentId="13_ncr:1_{648E793B-8BBF-6F4F-B5A9-A2B6A5721F47}" xr6:coauthVersionLast="47" xr6:coauthVersionMax="47" xr10:uidLastSave="{C4DF389F-7D3F-4D2D-B17C-560BE0D8F8AC}"/>
  <bookViews>
    <workbookView xWindow="2688" yWindow="1764" windowWidth="19908" windowHeight="11196" xr2:uid="{00000000-000D-0000-FFFF-FFFF00000000}"/>
  </bookViews>
  <sheets>
    <sheet name="ตารางที่ 3 Apr 2025" sheetId="6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3 Apr 2025'!$A$1:$N$78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6" l="1"/>
  <c r="W76" i="6" s="1"/>
  <c r="M76" i="6"/>
  <c r="V76" i="6" s="1"/>
  <c r="L76" i="6"/>
  <c r="U76" i="6" s="1"/>
  <c r="K76" i="6"/>
  <c r="T76" i="6" s="1"/>
  <c r="J76" i="6"/>
  <c r="S76" i="6" s="1"/>
  <c r="I76" i="6"/>
  <c r="R76" i="6" s="1"/>
  <c r="H76" i="6"/>
  <c r="Q76" i="6" s="1"/>
  <c r="G76" i="6"/>
  <c r="P76" i="6" s="1"/>
  <c r="F76" i="6"/>
  <c r="E76" i="6"/>
  <c r="D76" i="6"/>
  <c r="C76" i="6"/>
  <c r="B76" i="6"/>
  <c r="N75" i="6"/>
  <c r="W75" i="6" s="1"/>
  <c r="M75" i="6"/>
  <c r="V75" i="6" s="1"/>
  <c r="L75" i="6"/>
  <c r="U75" i="6" s="1"/>
  <c r="K75" i="6"/>
  <c r="T75" i="6" s="1"/>
  <c r="J75" i="6"/>
  <c r="S75" i="6" s="1"/>
  <c r="I75" i="6"/>
  <c r="R75" i="6" s="1"/>
  <c r="H75" i="6"/>
  <c r="Q75" i="6" s="1"/>
  <c r="G75" i="6"/>
  <c r="P75" i="6" s="1"/>
  <c r="F75" i="6"/>
  <c r="E75" i="6"/>
  <c r="D75" i="6"/>
  <c r="C75" i="6"/>
  <c r="B75" i="6"/>
  <c r="N74" i="6"/>
  <c r="W74" i="6" s="1"/>
  <c r="M74" i="6"/>
  <c r="V74" i="6" s="1"/>
  <c r="L74" i="6"/>
  <c r="U74" i="6" s="1"/>
  <c r="K74" i="6"/>
  <c r="T74" i="6" s="1"/>
  <c r="J74" i="6"/>
  <c r="S74" i="6" s="1"/>
  <c r="I74" i="6"/>
  <c r="R74" i="6" s="1"/>
  <c r="H74" i="6"/>
  <c r="Q74" i="6" s="1"/>
  <c r="G74" i="6"/>
  <c r="P74" i="6" s="1"/>
  <c r="F74" i="6"/>
  <c r="E74" i="6"/>
  <c r="D74" i="6"/>
  <c r="C74" i="6"/>
  <c r="B74" i="6"/>
  <c r="N73" i="6"/>
  <c r="W73" i="6" s="1"/>
  <c r="M73" i="6"/>
  <c r="V73" i="6" s="1"/>
  <c r="L73" i="6"/>
  <c r="U73" i="6" s="1"/>
  <c r="K73" i="6"/>
  <c r="T73" i="6" s="1"/>
  <c r="J73" i="6"/>
  <c r="S73" i="6" s="1"/>
  <c r="I73" i="6"/>
  <c r="R73" i="6" s="1"/>
  <c r="H73" i="6"/>
  <c r="Q73" i="6" s="1"/>
  <c r="G73" i="6"/>
  <c r="P73" i="6" s="1"/>
  <c r="F73" i="6"/>
  <c r="E73" i="6"/>
  <c r="D73" i="6"/>
  <c r="C73" i="6"/>
  <c r="B73" i="6"/>
  <c r="N72" i="6"/>
  <c r="W72" i="6" s="1"/>
  <c r="M72" i="6"/>
  <c r="V72" i="6" s="1"/>
  <c r="L72" i="6"/>
  <c r="U72" i="6" s="1"/>
  <c r="K72" i="6"/>
  <c r="T72" i="6" s="1"/>
  <c r="J72" i="6"/>
  <c r="S72" i="6" s="1"/>
  <c r="I72" i="6"/>
  <c r="R72" i="6" s="1"/>
  <c r="H72" i="6"/>
  <c r="Q72" i="6" s="1"/>
  <c r="G72" i="6"/>
  <c r="P72" i="6" s="1"/>
  <c r="F72" i="6"/>
  <c r="E72" i="6"/>
  <c r="D72" i="6"/>
  <c r="C72" i="6"/>
  <c r="B72" i="6"/>
  <c r="N71" i="6"/>
  <c r="W71" i="6" s="1"/>
  <c r="M71" i="6"/>
  <c r="V71" i="6" s="1"/>
  <c r="L71" i="6"/>
  <c r="U71" i="6" s="1"/>
  <c r="K71" i="6"/>
  <c r="T71" i="6" s="1"/>
  <c r="J71" i="6"/>
  <c r="S71" i="6" s="1"/>
  <c r="I71" i="6"/>
  <c r="R71" i="6" s="1"/>
  <c r="H71" i="6"/>
  <c r="Q71" i="6" s="1"/>
  <c r="G71" i="6"/>
  <c r="P71" i="6" s="1"/>
  <c r="F71" i="6"/>
  <c r="E71" i="6"/>
  <c r="D71" i="6"/>
  <c r="C71" i="6"/>
  <c r="B71" i="6"/>
  <c r="N70" i="6"/>
  <c r="W70" i="6" s="1"/>
  <c r="M70" i="6"/>
  <c r="V70" i="6" s="1"/>
  <c r="L70" i="6"/>
  <c r="U70" i="6" s="1"/>
  <c r="K70" i="6"/>
  <c r="T70" i="6" s="1"/>
  <c r="J70" i="6"/>
  <c r="S70" i="6" s="1"/>
  <c r="I70" i="6"/>
  <c r="R70" i="6" s="1"/>
  <c r="H70" i="6"/>
  <c r="Q70" i="6" s="1"/>
  <c r="G70" i="6"/>
  <c r="P70" i="6" s="1"/>
  <c r="F70" i="6"/>
  <c r="E70" i="6"/>
  <c r="D70" i="6"/>
  <c r="C70" i="6"/>
  <c r="B70" i="6"/>
  <c r="N69" i="6"/>
  <c r="W69" i="6" s="1"/>
  <c r="M69" i="6"/>
  <c r="V69" i="6" s="1"/>
  <c r="L69" i="6"/>
  <c r="U69" i="6" s="1"/>
  <c r="K69" i="6"/>
  <c r="T69" i="6" s="1"/>
  <c r="J69" i="6"/>
  <c r="S69" i="6" s="1"/>
  <c r="I69" i="6"/>
  <c r="R69" i="6" s="1"/>
  <c r="H69" i="6"/>
  <c r="Q69" i="6" s="1"/>
  <c r="G69" i="6"/>
  <c r="P69" i="6" s="1"/>
  <c r="F69" i="6"/>
  <c r="E69" i="6"/>
  <c r="D69" i="6"/>
  <c r="C69" i="6"/>
  <c r="B69" i="6"/>
  <c r="N68" i="6"/>
  <c r="W68" i="6" s="1"/>
  <c r="M68" i="6"/>
  <c r="V68" i="6" s="1"/>
  <c r="L68" i="6"/>
  <c r="U68" i="6" s="1"/>
  <c r="K68" i="6"/>
  <c r="T68" i="6" s="1"/>
  <c r="J68" i="6"/>
  <c r="S68" i="6" s="1"/>
  <c r="I68" i="6"/>
  <c r="R68" i="6" s="1"/>
  <c r="H68" i="6"/>
  <c r="Q68" i="6" s="1"/>
  <c r="G68" i="6"/>
  <c r="P68" i="6" s="1"/>
  <c r="F68" i="6"/>
  <c r="E68" i="6"/>
  <c r="D68" i="6"/>
  <c r="C68" i="6"/>
  <c r="B68" i="6"/>
  <c r="N67" i="6"/>
  <c r="W67" i="6" s="1"/>
  <c r="M67" i="6"/>
  <c r="V67" i="6" s="1"/>
  <c r="L67" i="6"/>
  <c r="U67" i="6" s="1"/>
  <c r="K67" i="6"/>
  <c r="T67" i="6" s="1"/>
  <c r="J67" i="6"/>
  <c r="S67" i="6" s="1"/>
  <c r="I67" i="6"/>
  <c r="R67" i="6" s="1"/>
  <c r="H67" i="6"/>
  <c r="Q67" i="6" s="1"/>
  <c r="G67" i="6"/>
  <c r="P67" i="6" s="1"/>
  <c r="F67" i="6"/>
  <c r="E67" i="6"/>
  <c r="D67" i="6"/>
  <c r="C67" i="6"/>
  <c r="B67" i="6"/>
  <c r="N66" i="6"/>
  <c r="W66" i="6" s="1"/>
  <c r="M66" i="6"/>
  <c r="V66" i="6" s="1"/>
  <c r="L66" i="6"/>
  <c r="U66" i="6" s="1"/>
  <c r="K66" i="6"/>
  <c r="T66" i="6" s="1"/>
  <c r="J66" i="6"/>
  <c r="S66" i="6" s="1"/>
  <c r="I66" i="6"/>
  <c r="R66" i="6" s="1"/>
  <c r="H66" i="6"/>
  <c r="Q66" i="6" s="1"/>
  <c r="G66" i="6"/>
  <c r="P66" i="6" s="1"/>
  <c r="F66" i="6"/>
  <c r="E66" i="6"/>
  <c r="D66" i="6"/>
  <c r="C66" i="6"/>
  <c r="B66" i="6"/>
  <c r="N65" i="6"/>
  <c r="W65" i="6" s="1"/>
  <c r="M65" i="6"/>
  <c r="V65" i="6" s="1"/>
  <c r="L65" i="6"/>
  <c r="U65" i="6" s="1"/>
  <c r="K65" i="6"/>
  <c r="T65" i="6" s="1"/>
  <c r="J65" i="6"/>
  <c r="S65" i="6" s="1"/>
  <c r="I65" i="6"/>
  <c r="R65" i="6" s="1"/>
  <c r="H65" i="6"/>
  <c r="Q65" i="6" s="1"/>
  <c r="G65" i="6"/>
  <c r="P65" i="6" s="1"/>
  <c r="F65" i="6"/>
  <c r="E65" i="6"/>
  <c r="D65" i="6"/>
  <c r="C65" i="6"/>
  <c r="B65" i="6"/>
  <c r="N64" i="6"/>
  <c r="W64" i="6" s="1"/>
  <c r="M64" i="6"/>
  <c r="V64" i="6" s="1"/>
  <c r="L64" i="6"/>
  <c r="U64" i="6" s="1"/>
  <c r="K64" i="6"/>
  <c r="T64" i="6" s="1"/>
  <c r="J64" i="6"/>
  <c r="S64" i="6" s="1"/>
  <c r="I64" i="6"/>
  <c r="R64" i="6" s="1"/>
  <c r="H64" i="6"/>
  <c r="Q64" i="6" s="1"/>
  <c r="G64" i="6"/>
  <c r="P64" i="6" s="1"/>
  <c r="F64" i="6"/>
  <c r="E64" i="6"/>
  <c r="D64" i="6"/>
  <c r="C64" i="6"/>
  <c r="B64" i="6"/>
  <c r="N63" i="6"/>
  <c r="W63" i="6" s="1"/>
  <c r="M63" i="6"/>
  <c r="V63" i="6" s="1"/>
  <c r="L63" i="6"/>
  <c r="U63" i="6" s="1"/>
  <c r="K63" i="6"/>
  <c r="T63" i="6" s="1"/>
  <c r="J63" i="6"/>
  <c r="S63" i="6" s="1"/>
  <c r="I63" i="6"/>
  <c r="R63" i="6" s="1"/>
  <c r="H63" i="6"/>
  <c r="Q63" i="6" s="1"/>
  <c r="G63" i="6"/>
  <c r="P63" i="6" s="1"/>
  <c r="F63" i="6"/>
  <c r="E63" i="6"/>
  <c r="D63" i="6"/>
  <c r="C63" i="6"/>
  <c r="B63" i="6"/>
  <c r="N62" i="6"/>
  <c r="W62" i="6" s="1"/>
  <c r="M62" i="6"/>
  <c r="V62" i="6" s="1"/>
  <c r="L62" i="6"/>
  <c r="U62" i="6" s="1"/>
  <c r="K62" i="6"/>
  <c r="T62" i="6" s="1"/>
  <c r="J62" i="6"/>
  <c r="S62" i="6" s="1"/>
  <c r="I62" i="6"/>
  <c r="R62" i="6" s="1"/>
  <c r="H62" i="6"/>
  <c r="Q62" i="6" s="1"/>
  <c r="G62" i="6"/>
  <c r="P62" i="6" s="1"/>
  <c r="F62" i="6"/>
  <c r="E62" i="6"/>
  <c r="D62" i="6"/>
  <c r="C62" i="6"/>
  <c r="B62" i="6"/>
  <c r="N61" i="6"/>
  <c r="W61" i="6" s="1"/>
  <c r="M61" i="6"/>
  <c r="V61" i="6" s="1"/>
  <c r="L61" i="6"/>
  <c r="U61" i="6" s="1"/>
  <c r="K61" i="6"/>
  <c r="T61" i="6" s="1"/>
  <c r="J61" i="6"/>
  <c r="S61" i="6" s="1"/>
  <c r="I61" i="6"/>
  <c r="R61" i="6" s="1"/>
  <c r="H61" i="6"/>
  <c r="Q61" i="6" s="1"/>
  <c r="G61" i="6"/>
  <c r="P61" i="6" s="1"/>
  <c r="F61" i="6"/>
  <c r="E61" i="6"/>
  <c r="D61" i="6"/>
  <c r="C61" i="6"/>
  <c r="B61" i="6"/>
  <c r="N60" i="6"/>
  <c r="W60" i="6" s="1"/>
  <c r="M60" i="6"/>
  <c r="V60" i="6" s="1"/>
  <c r="L60" i="6"/>
  <c r="U60" i="6" s="1"/>
  <c r="K60" i="6"/>
  <c r="T60" i="6" s="1"/>
  <c r="J60" i="6"/>
  <c r="S60" i="6" s="1"/>
  <c r="I60" i="6"/>
  <c r="R60" i="6" s="1"/>
  <c r="H60" i="6"/>
  <c r="Q60" i="6" s="1"/>
  <c r="G60" i="6"/>
  <c r="P60" i="6" s="1"/>
  <c r="F60" i="6"/>
  <c r="E60" i="6"/>
  <c r="D60" i="6"/>
  <c r="C60" i="6"/>
  <c r="B60" i="6"/>
  <c r="N59" i="6"/>
  <c r="W59" i="6" s="1"/>
  <c r="M59" i="6"/>
  <c r="V59" i="6" s="1"/>
  <c r="L59" i="6"/>
  <c r="U59" i="6" s="1"/>
  <c r="K59" i="6"/>
  <c r="T59" i="6" s="1"/>
  <c r="J59" i="6"/>
  <c r="S59" i="6" s="1"/>
  <c r="I59" i="6"/>
  <c r="R59" i="6" s="1"/>
  <c r="H59" i="6"/>
  <c r="Q59" i="6" s="1"/>
  <c r="G59" i="6"/>
  <c r="P59" i="6" s="1"/>
  <c r="F59" i="6"/>
  <c r="E59" i="6"/>
  <c r="D59" i="6"/>
  <c r="C59" i="6"/>
  <c r="B59" i="6"/>
  <c r="N58" i="6"/>
  <c r="W58" i="6" s="1"/>
  <c r="M58" i="6"/>
  <c r="V58" i="6" s="1"/>
  <c r="L58" i="6"/>
  <c r="U58" i="6" s="1"/>
  <c r="K58" i="6"/>
  <c r="T58" i="6" s="1"/>
  <c r="J58" i="6"/>
  <c r="S58" i="6" s="1"/>
  <c r="I58" i="6"/>
  <c r="R58" i="6" s="1"/>
  <c r="H58" i="6"/>
  <c r="Q58" i="6" s="1"/>
  <c r="G58" i="6"/>
  <c r="P58" i="6" s="1"/>
  <c r="F58" i="6"/>
  <c r="E58" i="6"/>
  <c r="D58" i="6"/>
  <c r="C58" i="6"/>
  <c r="B58" i="6"/>
  <c r="N57" i="6"/>
  <c r="W57" i="6" s="1"/>
  <c r="M57" i="6"/>
  <c r="V57" i="6" s="1"/>
  <c r="L57" i="6"/>
  <c r="U57" i="6" s="1"/>
  <c r="K57" i="6"/>
  <c r="T57" i="6" s="1"/>
  <c r="J57" i="6"/>
  <c r="S57" i="6" s="1"/>
  <c r="I57" i="6"/>
  <c r="R57" i="6" s="1"/>
  <c r="H57" i="6"/>
  <c r="Q57" i="6" s="1"/>
  <c r="G57" i="6"/>
  <c r="P57" i="6" s="1"/>
  <c r="F57" i="6"/>
  <c r="E57" i="6"/>
  <c r="D57" i="6"/>
  <c r="C57" i="6"/>
  <c r="B57" i="6"/>
  <c r="N56" i="6"/>
  <c r="W56" i="6" s="1"/>
  <c r="M56" i="6"/>
  <c r="V56" i="6" s="1"/>
  <c r="L56" i="6"/>
  <c r="U56" i="6" s="1"/>
  <c r="K56" i="6"/>
  <c r="T56" i="6" s="1"/>
  <c r="J56" i="6"/>
  <c r="S56" i="6" s="1"/>
  <c r="I56" i="6"/>
  <c r="R56" i="6" s="1"/>
  <c r="H56" i="6"/>
  <c r="Q56" i="6" s="1"/>
  <c r="G56" i="6"/>
  <c r="P56" i="6" s="1"/>
  <c r="F56" i="6"/>
  <c r="E56" i="6"/>
  <c r="D56" i="6"/>
  <c r="C56" i="6"/>
  <c r="B56" i="6"/>
  <c r="N55" i="6"/>
  <c r="W55" i="6" s="1"/>
  <c r="M55" i="6"/>
  <c r="V55" i="6" s="1"/>
  <c r="L55" i="6"/>
  <c r="U55" i="6" s="1"/>
  <c r="K55" i="6"/>
  <c r="T55" i="6" s="1"/>
  <c r="J55" i="6"/>
  <c r="S55" i="6" s="1"/>
  <c r="I55" i="6"/>
  <c r="R55" i="6" s="1"/>
  <c r="H55" i="6"/>
  <c r="Q55" i="6" s="1"/>
  <c r="G55" i="6"/>
  <c r="P55" i="6" s="1"/>
  <c r="F55" i="6"/>
  <c r="E55" i="6"/>
  <c r="D55" i="6"/>
  <c r="C55" i="6"/>
  <c r="B55" i="6"/>
  <c r="V54" i="6"/>
  <c r="N54" i="6"/>
  <c r="W54" i="6" s="1"/>
  <c r="M54" i="6"/>
  <c r="L54" i="6"/>
  <c r="U54" i="6" s="1"/>
  <c r="K54" i="6"/>
  <c r="T54" i="6" s="1"/>
  <c r="J54" i="6"/>
  <c r="S54" i="6" s="1"/>
  <c r="I54" i="6"/>
  <c r="R54" i="6" s="1"/>
  <c r="H54" i="6"/>
  <c r="Q54" i="6" s="1"/>
  <c r="G54" i="6"/>
  <c r="P54" i="6" s="1"/>
  <c r="F54" i="6"/>
  <c r="E54" i="6"/>
  <c r="D54" i="6"/>
  <c r="C54" i="6"/>
  <c r="B54" i="6"/>
  <c r="N53" i="6"/>
  <c r="W53" i="6" s="1"/>
  <c r="M53" i="6"/>
  <c r="V53" i="6" s="1"/>
  <c r="L53" i="6"/>
  <c r="U53" i="6" s="1"/>
  <c r="K53" i="6"/>
  <c r="T53" i="6" s="1"/>
  <c r="J53" i="6"/>
  <c r="S53" i="6" s="1"/>
  <c r="I53" i="6"/>
  <c r="R53" i="6" s="1"/>
  <c r="H53" i="6"/>
  <c r="Q53" i="6" s="1"/>
  <c r="G53" i="6"/>
  <c r="P53" i="6" s="1"/>
  <c r="F53" i="6"/>
  <c r="E53" i="6"/>
  <c r="D53" i="6"/>
  <c r="C53" i="6"/>
  <c r="B53" i="6"/>
  <c r="N52" i="6"/>
  <c r="W52" i="6" s="1"/>
  <c r="M52" i="6"/>
  <c r="V52" i="6" s="1"/>
  <c r="L52" i="6"/>
  <c r="U52" i="6" s="1"/>
  <c r="K52" i="6"/>
  <c r="T52" i="6" s="1"/>
  <c r="J52" i="6"/>
  <c r="S52" i="6" s="1"/>
  <c r="I52" i="6"/>
  <c r="R52" i="6" s="1"/>
  <c r="H52" i="6"/>
  <c r="Q52" i="6" s="1"/>
  <c r="G52" i="6"/>
  <c r="P52" i="6" s="1"/>
  <c r="F52" i="6"/>
  <c r="E52" i="6"/>
  <c r="D52" i="6"/>
  <c r="C52" i="6"/>
  <c r="B52" i="6"/>
  <c r="U51" i="6"/>
  <c r="N51" i="6"/>
  <c r="W51" i="6" s="1"/>
  <c r="M51" i="6"/>
  <c r="V51" i="6" s="1"/>
  <c r="L51" i="6"/>
  <c r="K51" i="6"/>
  <c r="T51" i="6" s="1"/>
  <c r="J51" i="6"/>
  <c r="S51" i="6" s="1"/>
  <c r="I51" i="6"/>
  <c r="R51" i="6" s="1"/>
  <c r="H51" i="6"/>
  <c r="Q51" i="6" s="1"/>
  <c r="G51" i="6"/>
  <c r="P51" i="6" s="1"/>
  <c r="F51" i="6"/>
  <c r="E51" i="6"/>
  <c r="D51" i="6"/>
  <c r="C51" i="6"/>
  <c r="B51" i="6"/>
  <c r="R50" i="6"/>
  <c r="N50" i="6"/>
  <c r="W50" i="6" s="1"/>
  <c r="M50" i="6"/>
  <c r="V50" i="6" s="1"/>
  <c r="L50" i="6"/>
  <c r="U50" i="6" s="1"/>
  <c r="K50" i="6"/>
  <c r="T50" i="6" s="1"/>
  <c r="J50" i="6"/>
  <c r="S50" i="6" s="1"/>
  <c r="I50" i="6"/>
  <c r="H50" i="6"/>
  <c r="Q50" i="6" s="1"/>
  <c r="G50" i="6"/>
  <c r="P50" i="6" s="1"/>
  <c r="F50" i="6"/>
  <c r="E50" i="6"/>
  <c r="D50" i="6"/>
  <c r="C50" i="6"/>
  <c r="B50" i="6"/>
  <c r="N49" i="6"/>
  <c r="W49" i="6" s="1"/>
  <c r="M49" i="6"/>
  <c r="V49" i="6" s="1"/>
  <c r="L49" i="6"/>
  <c r="U49" i="6" s="1"/>
  <c r="K49" i="6"/>
  <c r="T49" i="6" s="1"/>
  <c r="J49" i="6"/>
  <c r="S49" i="6" s="1"/>
  <c r="I49" i="6"/>
  <c r="R49" i="6" s="1"/>
  <c r="H49" i="6"/>
  <c r="Q49" i="6" s="1"/>
  <c r="G49" i="6"/>
  <c r="P49" i="6" s="1"/>
  <c r="F49" i="6"/>
  <c r="E49" i="6"/>
  <c r="D49" i="6"/>
  <c r="C49" i="6"/>
  <c r="B49" i="6"/>
  <c r="N48" i="6"/>
  <c r="W48" i="6" s="1"/>
  <c r="M48" i="6"/>
  <c r="V48" i="6" s="1"/>
  <c r="L48" i="6"/>
  <c r="U48" i="6" s="1"/>
  <c r="K48" i="6"/>
  <c r="T48" i="6" s="1"/>
  <c r="J48" i="6"/>
  <c r="S48" i="6" s="1"/>
  <c r="I48" i="6"/>
  <c r="R48" i="6" s="1"/>
  <c r="H48" i="6"/>
  <c r="Q48" i="6" s="1"/>
  <c r="G48" i="6"/>
  <c r="P48" i="6" s="1"/>
  <c r="F48" i="6"/>
  <c r="E48" i="6"/>
  <c r="D48" i="6"/>
  <c r="C48" i="6"/>
  <c r="B48" i="6"/>
  <c r="Q47" i="6"/>
  <c r="N47" i="6"/>
  <c r="W47" i="6" s="1"/>
  <c r="M47" i="6"/>
  <c r="V47" i="6" s="1"/>
  <c r="L47" i="6"/>
  <c r="U47" i="6" s="1"/>
  <c r="K47" i="6"/>
  <c r="T47" i="6" s="1"/>
  <c r="J47" i="6"/>
  <c r="S47" i="6" s="1"/>
  <c r="I47" i="6"/>
  <c r="R47" i="6" s="1"/>
  <c r="H47" i="6"/>
  <c r="G47" i="6"/>
  <c r="P47" i="6" s="1"/>
  <c r="F47" i="6"/>
  <c r="E47" i="6"/>
  <c r="D47" i="6"/>
  <c r="C47" i="6"/>
  <c r="B47" i="6"/>
  <c r="V46" i="6"/>
  <c r="N46" i="6"/>
  <c r="W46" i="6" s="1"/>
  <c r="M46" i="6"/>
  <c r="L46" i="6"/>
  <c r="U46" i="6" s="1"/>
  <c r="K46" i="6"/>
  <c r="T46" i="6" s="1"/>
  <c r="J46" i="6"/>
  <c r="S46" i="6" s="1"/>
  <c r="I46" i="6"/>
  <c r="R46" i="6" s="1"/>
  <c r="H46" i="6"/>
  <c r="Q46" i="6" s="1"/>
  <c r="G46" i="6"/>
  <c r="P46" i="6" s="1"/>
  <c r="F46" i="6"/>
  <c r="E46" i="6"/>
  <c r="D46" i="6"/>
  <c r="C46" i="6"/>
  <c r="B46" i="6"/>
  <c r="N45" i="6"/>
  <c r="W45" i="6" s="1"/>
  <c r="M45" i="6"/>
  <c r="V45" i="6" s="1"/>
  <c r="L45" i="6"/>
  <c r="U45" i="6" s="1"/>
  <c r="K45" i="6"/>
  <c r="T45" i="6" s="1"/>
  <c r="J45" i="6"/>
  <c r="S45" i="6" s="1"/>
  <c r="I45" i="6"/>
  <c r="R45" i="6" s="1"/>
  <c r="H45" i="6"/>
  <c r="Q45" i="6" s="1"/>
  <c r="G45" i="6"/>
  <c r="P45" i="6" s="1"/>
  <c r="F45" i="6"/>
  <c r="E45" i="6"/>
  <c r="D45" i="6"/>
  <c r="C45" i="6"/>
  <c r="B45" i="6"/>
  <c r="N44" i="6"/>
  <c r="W44" i="6" s="1"/>
  <c r="M44" i="6"/>
  <c r="V44" i="6" s="1"/>
  <c r="L44" i="6"/>
  <c r="U44" i="6" s="1"/>
  <c r="K44" i="6"/>
  <c r="T44" i="6" s="1"/>
  <c r="J44" i="6"/>
  <c r="S44" i="6" s="1"/>
  <c r="I44" i="6"/>
  <c r="R44" i="6" s="1"/>
  <c r="H44" i="6"/>
  <c r="Q44" i="6" s="1"/>
  <c r="G44" i="6"/>
  <c r="P44" i="6" s="1"/>
  <c r="F44" i="6"/>
  <c r="E44" i="6"/>
  <c r="D44" i="6"/>
  <c r="C44" i="6"/>
  <c r="B44" i="6"/>
  <c r="U43" i="6"/>
  <c r="N43" i="6"/>
  <c r="W43" i="6" s="1"/>
  <c r="M43" i="6"/>
  <c r="V43" i="6" s="1"/>
  <c r="L43" i="6"/>
  <c r="K43" i="6"/>
  <c r="T43" i="6" s="1"/>
  <c r="J43" i="6"/>
  <c r="S43" i="6" s="1"/>
  <c r="I43" i="6"/>
  <c r="R43" i="6" s="1"/>
  <c r="H43" i="6"/>
  <c r="Q43" i="6" s="1"/>
  <c r="G43" i="6"/>
  <c r="P43" i="6" s="1"/>
  <c r="F43" i="6"/>
  <c r="E43" i="6"/>
  <c r="D43" i="6"/>
  <c r="C43" i="6"/>
  <c r="B43" i="6"/>
  <c r="R42" i="6"/>
  <c r="N42" i="6"/>
  <c r="W42" i="6" s="1"/>
  <c r="M42" i="6"/>
  <c r="V42" i="6" s="1"/>
  <c r="L42" i="6"/>
  <c r="U42" i="6" s="1"/>
  <c r="K42" i="6"/>
  <c r="T42" i="6" s="1"/>
  <c r="J42" i="6"/>
  <c r="S42" i="6" s="1"/>
  <c r="I42" i="6"/>
  <c r="H42" i="6"/>
  <c r="Q42" i="6" s="1"/>
  <c r="G42" i="6"/>
  <c r="P42" i="6" s="1"/>
  <c r="F42" i="6"/>
  <c r="E42" i="6"/>
  <c r="D42" i="6"/>
  <c r="C42" i="6"/>
  <c r="B42" i="6"/>
  <c r="N41" i="6"/>
  <c r="W41" i="6" s="1"/>
  <c r="M41" i="6"/>
  <c r="V41" i="6" s="1"/>
  <c r="L41" i="6"/>
  <c r="U41" i="6" s="1"/>
  <c r="K41" i="6"/>
  <c r="T41" i="6" s="1"/>
  <c r="J41" i="6"/>
  <c r="S41" i="6" s="1"/>
  <c r="I41" i="6"/>
  <c r="R41" i="6" s="1"/>
  <c r="H41" i="6"/>
  <c r="Q41" i="6" s="1"/>
  <c r="G41" i="6"/>
  <c r="P41" i="6" s="1"/>
  <c r="F41" i="6"/>
  <c r="E41" i="6"/>
  <c r="D41" i="6"/>
  <c r="C41" i="6"/>
  <c r="B41" i="6"/>
  <c r="N40" i="6"/>
  <c r="W40" i="6" s="1"/>
  <c r="M40" i="6"/>
  <c r="V40" i="6" s="1"/>
  <c r="L40" i="6"/>
  <c r="U40" i="6" s="1"/>
  <c r="K40" i="6"/>
  <c r="T40" i="6" s="1"/>
  <c r="J40" i="6"/>
  <c r="S40" i="6" s="1"/>
  <c r="I40" i="6"/>
  <c r="R40" i="6" s="1"/>
  <c r="H40" i="6"/>
  <c r="Q40" i="6" s="1"/>
  <c r="G40" i="6"/>
  <c r="P40" i="6" s="1"/>
  <c r="F40" i="6"/>
  <c r="E40" i="6"/>
  <c r="D40" i="6"/>
  <c r="C40" i="6"/>
  <c r="B40" i="6"/>
  <c r="Q39" i="6"/>
  <c r="N39" i="6"/>
  <c r="W39" i="6" s="1"/>
  <c r="M39" i="6"/>
  <c r="V39" i="6" s="1"/>
  <c r="L39" i="6"/>
  <c r="U39" i="6" s="1"/>
  <c r="K39" i="6"/>
  <c r="T39" i="6" s="1"/>
  <c r="J39" i="6"/>
  <c r="S39" i="6" s="1"/>
  <c r="I39" i="6"/>
  <c r="R39" i="6" s="1"/>
  <c r="H39" i="6"/>
  <c r="G39" i="6"/>
  <c r="P39" i="6" s="1"/>
  <c r="F39" i="6"/>
  <c r="E39" i="6"/>
  <c r="D39" i="6"/>
  <c r="C39" i="6"/>
  <c r="B39" i="6"/>
  <c r="V38" i="6"/>
  <c r="N38" i="6"/>
  <c r="W38" i="6" s="1"/>
  <c r="M38" i="6"/>
  <c r="L38" i="6"/>
  <c r="U38" i="6" s="1"/>
  <c r="K38" i="6"/>
  <c r="T38" i="6" s="1"/>
  <c r="J38" i="6"/>
  <c r="S38" i="6" s="1"/>
  <c r="I38" i="6"/>
  <c r="R38" i="6" s="1"/>
  <c r="H38" i="6"/>
  <c r="Q38" i="6" s="1"/>
  <c r="G38" i="6"/>
  <c r="P38" i="6" s="1"/>
  <c r="F38" i="6"/>
  <c r="E38" i="6"/>
  <c r="D38" i="6"/>
  <c r="C38" i="6"/>
  <c r="B38" i="6"/>
  <c r="N37" i="6"/>
  <c r="W37" i="6" s="1"/>
  <c r="M37" i="6"/>
  <c r="V37" i="6" s="1"/>
  <c r="L37" i="6"/>
  <c r="U37" i="6" s="1"/>
  <c r="K37" i="6"/>
  <c r="T37" i="6" s="1"/>
  <c r="J37" i="6"/>
  <c r="S37" i="6" s="1"/>
  <c r="I37" i="6"/>
  <c r="R37" i="6" s="1"/>
  <c r="H37" i="6"/>
  <c r="Q37" i="6" s="1"/>
  <c r="G37" i="6"/>
  <c r="P37" i="6" s="1"/>
  <c r="F37" i="6"/>
  <c r="E37" i="6"/>
  <c r="D37" i="6"/>
  <c r="C37" i="6"/>
  <c r="B37" i="6"/>
  <c r="N36" i="6"/>
  <c r="W36" i="6" s="1"/>
  <c r="M36" i="6"/>
  <c r="V36" i="6" s="1"/>
  <c r="L36" i="6"/>
  <c r="U36" i="6" s="1"/>
  <c r="K36" i="6"/>
  <c r="T36" i="6" s="1"/>
  <c r="J36" i="6"/>
  <c r="S36" i="6" s="1"/>
  <c r="I36" i="6"/>
  <c r="R36" i="6" s="1"/>
  <c r="H36" i="6"/>
  <c r="Q36" i="6" s="1"/>
  <c r="G36" i="6"/>
  <c r="P36" i="6" s="1"/>
  <c r="F36" i="6"/>
  <c r="E36" i="6"/>
  <c r="D36" i="6"/>
  <c r="C36" i="6"/>
  <c r="B36" i="6"/>
  <c r="U35" i="6"/>
  <c r="N35" i="6"/>
  <c r="W35" i="6" s="1"/>
  <c r="M35" i="6"/>
  <c r="V35" i="6" s="1"/>
  <c r="L35" i="6"/>
  <c r="K35" i="6"/>
  <c r="T35" i="6" s="1"/>
  <c r="J35" i="6"/>
  <c r="S35" i="6" s="1"/>
  <c r="I35" i="6"/>
  <c r="R35" i="6" s="1"/>
  <c r="H35" i="6"/>
  <c r="Q35" i="6" s="1"/>
  <c r="G35" i="6"/>
  <c r="P35" i="6" s="1"/>
  <c r="F35" i="6"/>
  <c r="E35" i="6"/>
  <c r="D35" i="6"/>
  <c r="C35" i="6"/>
  <c r="B35" i="6"/>
  <c r="N34" i="6"/>
  <c r="W34" i="6" s="1"/>
  <c r="M34" i="6"/>
  <c r="V34" i="6" s="1"/>
  <c r="L34" i="6"/>
  <c r="U34" i="6" s="1"/>
  <c r="K34" i="6"/>
  <c r="T34" i="6" s="1"/>
  <c r="J34" i="6"/>
  <c r="S34" i="6" s="1"/>
  <c r="I34" i="6"/>
  <c r="R34" i="6" s="1"/>
  <c r="H34" i="6"/>
  <c r="Q34" i="6" s="1"/>
  <c r="G34" i="6"/>
  <c r="P34" i="6" s="1"/>
  <c r="F34" i="6"/>
  <c r="E34" i="6"/>
  <c r="D34" i="6"/>
  <c r="C34" i="6"/>
  <c r="B34" i="6"/>
  <c r="AB33" i="6"/>
  <c r="AA33" i="6"/>
  <c r="Z33" i="6"/>
  <c r="C33" i="6"/>
  <c r="B33" i="6"/>
  <c r="AB32" i="6"/>
  <c r="AA32" i="6"/>
  <c r="Z32" i="6"/>
  <c r="Y32" i="6"/>
  <c r="X32" i="6"/>
  <c r="S32" i="6"/>
  <c r="R32" i="6"/>
  <c r="Q32" i="6"/>
  <c r="P32" i="6"/>
  <c r="J32" i="6"/>
  <c r="I32" i="6"/>
  <c r="H32" i="6"/>
  <c r="G32" i="6"/>
  <c r="F32" i="6"/>
  <c r="E32" i="6"/>
  <c r="D32" i="6"/>
  <c r="D33" i="6" s="1"/>
  <c r="C32" i="6"/>
  <c r="B32" i="6"/>
  <c r="AB31" i="6"/>
  <c r="AA31" i="6"/>
  <c r="Z31" i="6"/>
  <c r="Y31" i="6"/>
  <c r="Y33" i="6" s="1"/>
  <c r="X31" i="6"/>
  <c r="X33" i="6" s="1"/>
  <c r="V31" i="6"/>
  <c r="N31" i="6"/>
  <c r="W31" i="6" s="1"/>
  <c r="M31" i="6"/>
  <c r="L31" i="6"/>
  <c r="U31" i="6" s="1"/>
  <c r="K31" i="6"/>
  <c r="T31" i="6" s="1"/>
  <c r="J31" i="6"/>
  <c r="S31" i="6" s="1"/>
  <c r="I31" i="6"/>
  <c r="R31" i="6" s="1"/>
  <c r="H31" i="6"/>
  <c r="Q31" i="6" s="1"/>
  <c r="G31" i="6"/>
  <c r="P31" i="6" s="1"/>
  <c r="F31" i="6"/>
  <c r="F33" i="6" s="1"/>
  <c r="J33" i="6" s="1"/>
  <c r="S33" i="6" s="1"/>
  <c r="E31" i="6"/>
  <c r="D31" i="6"/>
  <c r="C31" i="6"/>
  <c r="B31" i="6"/>
  <c r="U30" i="6"/>
  <c r="N30" i="6"/>
  <c r="W30" i="6" s="1"/>
  <c r="M30" i="6"/>
  <c r="V30" i="6" s="1"/>
  <c r="L30" i="6"/>
  <c r="K30" i="6"/>
  <c r="T30" i="6" s="1"/>
  <c r="J30" i="6"/>
  <c r="S30" i="6" s="1"/>
  <c r="I30" i="6"/>
  <c r="R30" i="6" s="1"/>
  <c r="H30" i="6"/>
  <c r="Q30" i="6" s="1"/>
  <c r="G30" i="6"/>
  <c r="P30" i="6" s="1"/>
  <c r="F30" i="6"/>
  <c r="E30" i="6"/>
  <c r="D30" i="6"/>
  <c r="C30" i="6"/>
  <c r="B30" i="6"/>
  <c r="N29" i="6"/>
  <c r="W29" i="6" s="1"/>
  <c r="M29" i="6"/>
  <c r="V29" i="6" s="1"/>
  <c r="L29" i="6"/>
  <c r="U29" i="6" s="1"/>
  <c r="K29" i="6"/>
  <c r="T29" i="6" s="1"/>
  <c r="J29" i="6"/>
  <c r="S29" i="6" s="1"/>
  <c r="I29" i="6"/>
  <c r="R29" i="6" s="1"/>
  <c r="H29" i="6"/>
  <c r="Q29" i="6" s="1"/>
  <c r="G29" i="6"/>
  <c r="P29" i="6" s="1"/>
  <c r="F29" i="6"/>
  <c r="E29" i="6"/>
  <c r="D29" i="6"/>
  <c r="C29" i="6"/>
  <c r="B29" i="6"/>
  <c r="AB28" i="6"/>
  <c r="AA28" i="6"/>
  <c r="Z28" i="6"/>
  <c r="C28" i="6"/>
  <c r="B28" i="6"/>
  <c r="AB27" i="6"/>
  <c r="AA27" i="6"/>
  <c r="Z27" i="6"/>
  <c r="Y27" i="6"/>
  <c r="X27" i="6"/>
  <c r="S27" i="6"/>
  <c r="R27" i="6"/>
  <c r="Q27" i="6"/>
  <c r="P27" i="6"/>
  <c r="J27" i="6"/>
  <c r="I27" i="6"/>
  <c r="H27" i="6"/>
  <c r="G27" i="6"/>
  <c r="F27" i="6"/>
  <c r="E27" i="6"/>
  <c r="D27" i="6"/>
  <c r="D28" i="6" s="1"/>
  <c r="C27" i="6"/>
  <c r="B27" i="6"/>
  <c r="AB26" i="6"/>
  <c r="AA26" i="6"/>
  <c r="Z26" i="6"/>
  <c r="Y26" i="6"/>
  <c r="Y28" i="6" s="1"/>
  <c r="X26" i="6"/>
  <c r="X28" i="6" s="1"/>
  <c r="V26" i="6"/>
  <c r="N26" i="6"/>
  <c r="W26" i="6" s="1"/>
  <c r="M26" i="6"/>
  <c r="L26" i="6"/>
  <c r="U26" i="6" s="1"/>
  <c r="K26" i="6"/>
  <c r="T26" i="6" s="1"/>
  <c r="J26" i="6"/>
  <c r="S26" i="6" s="1"/>
  <c r="I26" i="6"/>
  <c r="R26" i="6" s="1"/>
  <c r="H26" i="6"/>
  <c r="Q26" i="6" s="1"/>
  <c r="G26" i="6"/>
  <c r="P26" i="6" s="1"/>
  <c r="F26" i="6"/>
  <c r="F28" i="6" s="1"/>
  <c r="J28" i="6" s="1"/>
  <c r="S28" i="6" s="1"/>
  <c r="E26" i="6"/>
  <c r="D26" i="6"/>
  <c r="C26" i="6"/>
  <c r="B26" i="6"/>
  <c r="Z25" i="6"/>
  <c r="Y25" i="6"/>
  <c r="X25" i="6"/>
  <c r="I25" i="6"/>
  <c r="R25" i="6" s="1"/>
  <c r="AB24" i="6"/>
  <c r="AA24" i="6"/>
  <c r="AA25" i="6" s="1"/>
  <c r="Z24" i="6"/>
  <c r="Y24" i="6"/>
  <c r="X24" i="6"/>
  <c r="Q24" i="6"/>
  <c r="P24" i="6"/>
  <c r="J24" i="6"/>
  <c r="S24" i="6" s="1"/>
  <c r="I24" i="6"/>
  <c r="R24" i="6" s="1"/>
  <c r="H24" i="6"/>
  <c r="G24" i="6"/>
  <c r="F24" i="6"/>
  <c r="E24" i="6"/>
  <c r="D24" i="6"/>
  <c r="C24" i="6"/>
  <c r="B24" i="6"/>
  <c r="B25" i="6" s="1"/>
  <c r="G25" i="6" s="1"/>
  <c r="P25" i="6" s="1"/>
  <c r="AB23" i="6"/>
  <c r="AB25" i="6" s="1"/>
  <c r="AA23" i="6"/>
  <c r="Z23" i="6"/>
  <c r="Y23" i="6"/>
  <c r="X23" i="6"/>
  <c r="V23" i="6"/>
  <c r="T23" i="6"/>
  <c r="N23" i="6"/>
  <c r="W23" i="6" s="1"/>
  <c r="M23" i="6"/>
  <c r="L23" i="6"/>
  <c r="U23" i="6" s="1"/>
  <c r="K23" i="6"/>
  <c r="J23" i="6"/>
  <c r="S23" i="6" s="1"/>
  <c r="I23" i="6"/>
  <c r="R23" i="6" s="1"/>
  <c r="H23" i="6"/>
  <c r="Q23" i="6" s="1"/>
  <c r="G23" i="6"/>
  <c r="P23" i="6" s="1"/>
  <c r="F23" i="6"/>
  <c r="F25" i="6" s="1"/>
  <c r="E23" i="6"/>
  <c r="E25" i="6" s="1"/>
  <c r="D23" i="6"/>
  <c r="D25" i="6" s="1"/>
  <c r="C23" i="6"/>
  <c r="B23" i="6"/>
  <c r="Q22" i="6"/>
  <c r="N22" i="6"/>
  <c r="W22" i="6" s="1"/>
  <c r="M22" i="6"/>
  <c r="V22" i="6" s="1"/>
  <c r="L22" i="6"/>
  <c r="U22" i="6" s="1"/>
  <c r="K22" i="6"/>
  <c r="T22" i="6" s="1"/>
  <c r="J22" i="6"/>
  <c r="S22" i="6" s="1"/>
  <c r="I22" i="6"/>
  <c r="R22" i="6" s="1"/>
  <c r="H22" i="6"/>
  <c r="G22" i="6"/>
  <c r="P22" i="6" s="1"/>
  <c r="F22" i="6"/>
  <c r="E22" i="6"/>
  <c r="D22" i="6"/>
  <c r="C22" i="6"/>
  <c r="B22" i="6"/>
  <c r="W21" i="6"/>
  <c r="N21" i="6"/>
  <c r="M21" i="6"/>
  <c r="V21" i="6" s="1"/>
  <c r="L21" i="6"/>
  <c r="U21" i="6" s="1"/>
  <c r="K21" i="6"/>
  <c r="T21" i="6" s="1"/>
  <c r="J21" i="6"/>
  <c r="S21" i="6" s="1"/>
  <c r="I21" i="6"/>
  <c r="R21" i="6" s="1"/>
  <c r="H21" i="6"/>
  <c r="Q21" i="6" s="1"/>
  <c r="G21" i="6"/>
  <c r="P21" i="6" s="1"/>
  <c r="F21" i="6"/>
  <c r="E21" i="6"/>
  <c r="D21" i="6"/>
  <c r="C21" i="6"/>
  <c r="B21" i="6"/>
  <c r="V20" i="6"/>
  <c r="U20" i="6"/>
  <c r="N20" i="6"/>
  <c r="W20" i="6" s="1"/>
  <c r="M20" i="6"/>
  <c r="L20" i="6"/>
  <c r="K20" i="6"/>
  <c r="T20" i="6" s="1"/>
  <c r="J20" i="6"/>
  <c r="S20" i="6" s="1"/>
  <c r="I20" i="6"/>
  <c r="R20" i="6" s="1"/>
  <c r="H20" i="6"/>
  <c r="Q20" i="6" s="1"/>
  <c r="G20" i="6"/>
  <c r="P20" i="6" s="1"/>
  <c r="F20" i="6"/>
  <c r="E20" i="6"/>
  <c r="D20" i="6"/>
  <c r="C20" i="6"/>
  <c r="B20" i="6"/>
  <c r="N19" i="6"/>
  <c r="W19" i="6" s="1"/>
  <c r="M19" i="6"/>
  <c r="V19" i="6" s="1"/>
  <c r="L19" i="6"/>
  <c r="U19" i="6" s="1"/>
  <c r="K19" i="6"/>
  <c r="T19" i="6" s="1"/>
  <c r="J19" i="6"/>
  <c r="S19" i="6" s="1"/>
  <c r="I19" i="6"/>
  <c r="R19" i="6" s="1"/>
  <c r="H19" i="6"/>
  <c r="Q19" i="6" s="1"/>
  <c r="G19" i="6"/>
  <c r="P19" i="6" s="1"/>
  <c r="F19" i="6"/>
  <c r="E19" i="6"/>
  <c r="D19" i="6"/>
  <c r="C19" i="6"/>
  <c r="B19" i="6"/>
  <c r="W18" i="6"/>
  <c r="U18" i="6"/>
  <c r="N18" i="6"/>
  <c r="M18" i="6"/>
  <c r="V18" i="6" s="1"/>
  <c r="L18" i="6"/>
  <c r="K18" i="6"/>
  <c r="T18" i="6" s="1"/>
  <c r="J18" i="6"/>
  <c r="S18" i="6" s="1"/>
  <c r="I18" i="6"/>
  <c r="R18" i="6" s="1"/>
  <c r="H18" i="6"/>
  <c r="Q18" i="6" s="1"/>
  <c r="G18" i="6"/>
  <c r="P18" i="6" s="1"/>
  <c r="F18" i="6"/>
  <c r="E18" i="6"/>
  <c r="D18" i="6"/>
  <c r="C18" i="6"/>
  <c r="B18" i="6"/>
  <c r="AB16" i="6"/>
  <c r="AA16" i="6"/>
  <c r="Z16" i="6"/>
  <c r="Y16" i="6"/>
  <c r="Y17" i="6" s="1"/>
  <c r="X16" i="6"/>
  <c r="X17" i="6" s="1"/>
  <c r="P16" i="6"/>
  <c r="J16" i="6"/>
  <c r="S16" i="6" s="1"/>
  <c r="I16" i="6"/>
  <c r="R16" i="6" s="1"/>
  <c r="H16" i="6"/>
  <c r="Q16" i="6" s="1"/>
  <c r="G16" i="6"/>
  <c r="F16" i="6"/>
  <c r="E16" i="6"/>
  <c r="D16" i="6"/>
  <c r="C16" i="6"/>
  <c r="B16" i="6"/>
  <c r="AB15" i="6"/>
  <c r="AB17" i="6" s="1"/>
  <c r="AA15" i="6"/>
  <c r="Z15" i="6"/>
  <c r="Z17" i="6" s="1"/>
  <c r="H17" i="6" s="1"/>
  <c r="Q17" i="6" s="1"/>
  <c r="Y15" i="6"/>
  <c r="X15" i="6"/>
  <c r="U15" i="6"/>
  <c r="N15" i="6"/>
  <c r="W15" i="6" s="1"/>
  <c r="M15" i="6"/>
  <c r="V15" i="6" s="1"/>
  <c r="L15" i="6"/>
  <c r="K15" i="6"/>
  <c r="T15" i="6" s="1"/>
  <c r="J15" i="6"/>
  <c r="S15" i="6" s="1"/>
  <c r="I15" i="6"/>
  <c r="R15" i="6" s="1"/>
  <c r="H15" i="6"/>
  <c r="Q15" i="6" s="1"/>
  <c r="G15" i="6"/>
  <c r="P15" i="6" s="1"/>
  <c r="F15" i="6"/>
  <c r="F17" i="6" s="1"/>
  <c r="J17" i="6" s="1"/>
  <c r="S17" i="6" s="1"/>
  <c r="E15" i="6"/>
  <c r="E17" i="6" s="1"/>
  <c r="D15" i="6"/>
  <c r="D17" i="6" s="1"/>
  <c r="C15" i="6"/>
  <c r="C17" i="6" s="1"/>
  <c r="B15" i="6"/>
  <c r="B17" i="6" s="1"/>
  <c r="G17" i="6" s="1"/>
  <c r="P17" i="6" s="1"/>
  <c r="Y14" i="6"/>
  <c r="F14" i="6"/>
  <c r="D14" i="6"/>
  <c r="C14" i="6"/>
  <c r="AB13" i="6"/>
  <c r="AA13" i="6"/>
  <c r="Z13" i="6"/>
  <c r="Y13" i="6"/>
  <c r="X13" i="6"/>
  <c r="J13" i="6"/>
  <c r="S13" i="6" s="1"/>
  <c r="I13" i="6"/>
  <c r="R13" i="6" s="1"/>
  <c r="H13" i="6"/>
  <c r="Q13" i="6" s="1"/>
  <c r="G13" i="6"/>
  <c r="P13" i="6" s="1"/>
  <c r="F13" i="6"/>
  <c r="E13" i="6"/>
  <c r="E14" i="6" s="1"/>
  <c r="I14" i="6" s="1"/>
  <c r="R14" i="6" s="1"/>
  <c r="D13" i="6"/>
  <c r="C13" i="6"/>
  <c r="B13" i="6"/>
  <c r="AB12" i="6"/>
  <c r="AB14" i="6" s="1"/>
  <c r="AA12" i="6"/>
  <c r="AA14" i="6" s="1"/>
  <c r="Z12" i="6"/>
  <c r="Z14" i="6" s="1"/>
  <c r="H14" i="6" s="1"/>
  <c r="Q14" i="6" s="1"/>
  <c r="Y12" i="6"/>
  <c r="X12" i="6"/>
  <c r="X14" i="6" s="1"/>
  <c r="N12" i="6"/>
  <c r="W12" i="6" s="1"/>
  <c r="M12" i="6"/>
  <c r="V12" i="6" s="1"/>
  <c r="L12" i="6"/>
  <c r="U12" i="6" s="1"/>
  <c r="K12" i="6"/>
  <c r="T12" i="6" s="1"/>
  <c r="J12" i="6"/>
  <c r="S12" i="6" s="1"/>
  <c r="I12" i="6"/>
  <c r="R12" i="6" s="1"/>
  <c r="H12" i="6"/>
  <c r="Q12" i="6" s="1"/>
  <c r="G12" i="6"/>
  <c r="P12" i="6" s="1"/>
  <c r="F12" i="6"/>
  <c r="E12" i="6"/>
  <c r="D12" i="6"/>
  <c r="C12" i="6"/>
  <c r="B12" i="6"/>
  <c r="B14" i="6" s="1"/>
  <c r="G14" i="6" s="1"/>
  <c r="P14" i="6" s="1"/>
  <c r="AB11" i="6"/>
  <c r="J11" i="6"/>
  <c r="S11" i="6" s="1"/>
  <c r="F11" i="6"/>
  <c r="E11" i="6"/>
  <c r="I11" i="6" s="1"/>
  <c r="R11" i="6" s="1"/>
  <c r="D11" i="6"/>
  <c r="AB10" i="6"/>
  <c r="AA10" i="6"/>
  <c r="Z10" i="6"/>
  <c r="Y10" i="6"/>
  <c r="X10" i="6"/>
  <c r="S10" i="6"/>
  <c r="R10" i="6"/>
  <c r="J10" i="6"/>
  <c r="I10" i="6"/>
  <c r="H10" i="6"/>
  <c r="Q10" i="6" s="1"/>
  <c r="G10" i="6"/>
  <c r="P10" i="6" s="1"/>
  <c r="F10" i="6"/>
  <c r="E10" i="6"/>
  <c r="D10" i="6"/>
  <c r="C10" i="6"/>
  <c r="C11" i="6" s="1"/>
  <c r="B10" i="6"/>
  <c r="AB9" i="6"/>
  <c r="AA9" i="6"/>
  <c r="AA11" i="6" s="1"/>
  <c r="Z9" i="6"/>
  <c r="Z11" i="6" s="1"/>
  <c r="Y9" i="6"/>
  <c r="X9" i="6"/>
  <c r="V9" i="6"/>
  <c r="N9" i="6"/>
  <c r="W9" i="6" s="1"/>
  <c r="M9" i="6"/>
  <c r="L9" i="6"/>
  <c r="U9" i="6" s="1"/>
  <c r="K9" i="6"/>
  <c r="T9" i="6" s="1"/>
  <c r="J9" i="6"/>
  <c r="S9" i="6" s="1"/>
  <c r="I9" i="6"/>
  <c r="R9" i="6" s="1"/>
  <c r="H9" i="6"/>
  <c r="Q9" i="6" s="1"/>
  <c r="G9" i="6"/>
  <c r="P9" i="6" s="1"/>
  <c r="F9" i="6"/>
  <c r="E9" i="6"/>
  <c r="D9" i="6"/>
  <c r="C9" i="6"/>
  <c r="B9" i="6"/>
  <c r="B11" i="6" s="1"/>
  <c r="W8" i="6"/>
  <c r="U8" i="6"/>
  <c r="N8" i="6"/>
  <c r="M8" i="6"/>
  <c r="V8" i="6" s="1"/>
  <c r="L8" i="6"/>
  <c r="K8" i="6"/>
  <c r="T8" i="6" s="1"/>
  <c r="J8" i="6"/>
  <c r="S8" i="6" s="1"/>
  <c r="I8" i="6"/>
  <c r="R8" i="6" s="1"/>
  <c r="H8" i="6"/>
  <c r="Q8" i="6" s="1"/>
  <c r="G8" i="6"/>
  <c r="P8" i="6" s="1"/>
  <c r="F8" i="6"/>
  <c r="E8" i="6"/>
  <c r="D8" i="6"/>
  <c r="C8" i="6"/>
  <c r="B8" i="6"/>
  <c r="N7" i="6"/>
  <c r="W7" i="6" s="1"/>
  <c r="M7" i="6"/>
  <c r="V7" i="6" s="1"/>
  <c r="L7" i="6"/>
  <c r="U7" i="6" s="1"/>
  <c r="K7" i="6"/>
  <c r="T7" i="6" s="1"/>
  <c r="J7" i="6"/>
  <c r="S7" i="6" s="1"/>
  <c r="I7" i="6"/>
  <c r="R7" i="6" s="1"/>
  <c r="H7" i="6"/>
  <c r="Q7" i="6" s="1"/>
  <c r="G7" i="6"/>
  <c r="P7" i="6" s="1"/>
  <c r="F7" i="6"/>
  <c r="E7" i="6"/>
  <c r="D7" i="6"/>
  <c r="C7" i="6"/>
  <c r="B7" i="6"/>
  <c r="W6" i="6"/>
  <c r="U6" i="6"/>
  <c r="N6" i="6"/>
  <c r="M6" i="6"/>
  <c r="V6" i="6" s="1"/>
  <c r="L6" i="6"/>
  <c r="K6" i="6"/>
  <c r="T6" i="6" s="1"/>
  <c r="J6" i="6"/>
  <c r="S6" i="6" s="1"/>
  <c r="I6" i="6"/>
  <c r="R6" i="6" s="1"/>
  <c r="H6" i="6"/>
  <c r="Q6" i="6" s="1"/>
  <c r="G6" i="6"/>
  <c r="P6" i="6" s="1"/>
  <c r="F6" i="6"/>
  <c r="E6" i="6"/>
  <c r="D6" i="6"/>
  <c r="C6" i="6"/>
  <c r="B6" i="6"/>
  <c r="V5" i="6"/>
  <c r="T5" i="6"/>
  <c r="S5" i="6"/>
  <c r="N5" i="6"/>
  <c r="N80" i="6" s="1"/>
  <c r="M5" i="6"/>
  <c r="L5" i="6"/>
  <c r="U5" i="6" s="1"/>
  <c r="U80" i="6" s="1"/>
  <c r="K5" i="6"/>
  <c r="K80" i="6" s="1"/>
  <c r="J5" i="6"/>
  <c r="I5" i="6"/>
  <c r="R5" i="6" s="1"/>
  <c r="H5" i="6"/>
  <c r="Q5" i="6" s="1"/>
  <c r="G5" i="6"/>
  <c r="P5" i="6" s="1"/>
  <c r="F5" i="6"/>
  <c r="E5" i="6"/>
  <c r="D5" i="6"/>
  <c r="C5" i="6"/>
  <c r="D80" i="6" s="1"/>
  <c r="B5" i="6"/>
  <c r="AB4" i="6"/>
  <c r="AA4" i="6"/>
  <c r="Z4" i="6"/>
  <c r="Y4" i="6"/>
  <c r="X4" i="6"/>
  <c r="W4" i="6"/>
  <c r="U4" i="6"/>
  <c r="T4" i="6"/>
  <c r="N4" i="6"/>
  <c r="M4" i="6"/>
  <c r="V4" i="6" s="1"/>
  <c r="L4" i="6"/>
  <c r="K4" i="6"/>
  <c r="J4" i="6"/>
  <c r="S4" i="6" s="1"/>
  <c r="I4" i="6"/>
  <c r="R4" i="6" s="1"/>
  <c r="H4" i="6"/>
  <c r="Q4" i="6" s="1"/>
  <c r="G4" i="6"/>
  <c r="P4" i="6" s="1"/>
  <c r="F4" i="6"/>
  <c r="E4" i="6"/>
  <c r="D4" i="6"/>
  <c r="C4" i="6"/>
  <c r="AB3" i="6"/>
  <c r="AA3" i="6"/>
  <c r="Z3" i="6"/>
  <c r="Y3" i="6"/>
  <c r="X3" i="6"/>
  <c r="W3" i="6"/>
  <c r="U3" i="6"/>
  <c r="N3" i="6"/>
  <c r="M3" i="6"/>
  <c r="V3" i="6" s="1"/>
  <c r="L3" i="6"/>
  <c r="K3" i="6"/>
  <c r="T3" i="6" s="1"/>
  <c r="J3" i="6"/>
  <c r="S3" i="6" s="1"/>
  <c r="I3" i="6"/>
  <c r="R3" i="6" s="1"/>
  <c r="H3" i="6"/>
  <c r="Q3" i="6" s="1"/>
  <c r="G3" i="6"/>
  <c r="P3" i="6" s="1"/>
  <c r="C25" i="6" l="1"/>
  <c r="T80" i="6"/>
  <c r="AA17" i="6"/>
  <c r="I17" i="6" s="1"/>
  <c r="R17" i="6" s="1"/>
  <c r="H25" i="6"/>
  <c r="Q25" i="6" s="1"/>
  <c r="H33" i="6"/>
  <c r="Q33" i="6" s="1"/>
  <c r="G33" i="6"/>
  <c r="P33" i="6" s="1"/>
  <c r="L80" i="6"/>
  <c r="X11" i="6"/>
  <c r="G11" i="6" s="1"/>
  <c r="P11" i="6" s="1"/>
  <c r="J14" i="6"/>
  <c r="S14" i="6" s="1"/>
  <c r="B80" i="6"/>
  <c r="E80" i="6"/>
  <c r="V80" i="6"/>
  <c r="F80" i="6"/>
  <c r="M80" i="6"/>
  <c r="W5" i="6"/>
  <c r="W80" i="6" s="1"/>
  <c r="Y11" i="6"/>
  <c r="H11" i="6"/>
  <c r="Q11" i="6" s="1"/>
  <c r="J25" i="6"/>
  <c r="S25" i="6" s="1"/>
  <c r="E28" i="6"/>
  <c r="I28" i="6" s="1"/>
  <c r="R28" i="6" s="1"/>
  <c r="H28" i="6"/>
  <c r="Q28" i="6" s="1"/>
  <c r="G28" i="6"/>
  <c r="P28" i="6" s="1"/>
  <c r="E33" i="6"/>
  <c r="I33" i="6" s="1"/>
  <c r="R33" i="6" s="1"/>
</calcChain>
</file>

<file path=xl/sharedStrings.xml><?xml version="1.0" encoding="utf-8"?>
<sst xmlns="http://schemas.openxmlformats.org/spreadsheetml/2006/main" count="83" uniqueCount="71">
  <si>
    <t xml:space="preserve"> 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</si>
  <si>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</si>
  <si>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</si>
  <si>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</si>
  <si>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</si>
  <si>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</si>
  <si>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</si>
  <si>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</si>
  <si>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</si>
  <si>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</si>
  <si>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</si>
  <si>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</si>
  <si>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</si>
  <si>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</si>
  <si>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</si>
  <si>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</si>
  <si>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</si>
  <si>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</si>
  <si>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</si>
  <si>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</si>
  <si>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</si>
  <si>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</si>
  <si>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</si>
  <si>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</si>
  <si>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</si>
  <si>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</si>
  <si>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</si>
  <si>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</si>
  <si>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</si>
  <si>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</si>
  <si>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</si>
  <si>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</si>
  <si>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</si>
  <si>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</si>
  <si>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</si>
  <si>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</si>
  <si>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</si>
  <si>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</si>
  <si>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</si>
  <si>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</si>
  <si>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</si>
  <si>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</si>
  <si>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</si>
  <si>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</si>
  <si>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</si>
  <si>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</si>
  <si>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</si>
  <si>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</si>
  <si>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</si>
  <si>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</si>
  <si>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</si>
  <si>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</si>
  <si>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</si>
  <si>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</si>
  <si>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</si>
  <si>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</si>
  <si>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</si>
  <si>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</si>
  <si>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</si>
  <si>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</si>
  <si>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</si>
  <si>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</si>
  <si>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</si>
  <si>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</si>
  <si>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</si>
  <si>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</si>
  <si>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>การส่งออกสินค้าสำคัญของไทยของปี 2568</t>
  </si>
  <si>
    <t>มูลค่า (ล้านดอลลาร์สหรัฐ)</t>
  </si>
  <si>
    <t xml:space="preserve">                   ราคา:ดอลลาร์ $ ต่อ เมตริกตัน</t>
  </si>
  <si>
    <t xml:space="preserve">หมายเหตุ : ปี 2568 เป็นตัวเลขเบื้องต้น </t>
  </si>
  <si>
    <t>มูลค่า ( ล้านดอลลาร์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</si>
</sst>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" fontId="4" fillId="0" borderId="0" xfId="1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65" fontId="2" fillId="0" borderId="9" xfId="2" applyNumberFormat="1" applyFont="1" applyFill="1" applyBorder="1" applyAlignment="1">
      <alignment vertical="center"/>
    </xf>
    <xf numFmtId="166" fontId="2" fillId="0" borderId="9" xfId="2" applyNumberFormat="1" applyFont="1" applyFill="1" applyBorder="1" applyAlignment="1">
      <alignment horizontal="right" vertical="center"/>
    </xf>
    <xf numFmtId="166" fontId="2" fillId="0" borderId="9" xfId="2" applyNumberFormat="1" applyFont="1" applyFill="1" applyBorder="1" applyAlignment="1">
      <alignment horizontal="center" vertical="center"/>
    </xf>
    <xf numFmtId="165" fontId="2" fillId="0" borderId="10" xfId="2" applyNumberFormat="1" applyFont="1" applyFill="1" applyBorder="1" applyAlignment="1">
      <alignment vertical="center"/>
    </xf>
    <xf numFmtId="166" fontId="2" fillId="0" borderId="10" xfId="2" applyNumberFormat="1" applyFont="1" applyFill="1" applyBorder="1" applyAlignment="1">
      <alignment horizontal="right" vertical="center"/>
    </xf>
    <xf numFmtId="166" fontId="2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right" vertical="center"/>
    </xf>
    <xf numFmtId="4" fontId="3" fillId="0" borderId="10" xfId="2" applyNumberFormat="1" applyFont="1" applyFill="1" applyBorder="1" applyAlignment="1">
      <alignment horizontal="center"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center" vertical="center"/>
    </xf>
    <xf numFmtId="43" fontId="3" fillId="0" borderId="0" xfId="1" applyNumberFormat="1" applyFont="1" applyAlignment="1">
      <alignment vertical="center"/>
    </xf>
    <xf numFmtId="43" fontId="3" fillId="2" borderId="0" xfId="1" applyNumberFormat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66" fontId="3" fillId="0" borderId="13" xfId="2" applyNumberFormat="1" applyFont="1" applyFill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7" xfId="1" applyFont="1" applyBorder="1" applyAlignment="1">
      <alignment horizontal="center" vertical="center" wrapText="1" shrinkToFit="1"/>
    </xf>
    <xf numFmtId="0" fontId="2" fillId="0" borderId="12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48;&#3617;.&#3618;.%2068/2.%20&#3605;&#3634;&#3619;&#3634;&#3591;&#3626;&#3606;&#3636;&#3605;&#3636;%20&#3648;&#3617;.&#3618;.%2068.xlsx" TargetMode="External"/><Relationship Id="rId1" Type="http://schemas.openxmlformats.org/officeDocument/2006/relationships/externalLinkPath" Target="2.%20&#3605;&#3634;&#3619;&#3634;&#3591;&#3626;&#3606;&#3636;&#3605;&#3636;%20&#3648;&#3617;.&#361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 xml:space="preserve"> </v>
          </cell>
          <cell r="B1" t="str">
            <v>มูลค่า ( ล้านดอลลาร์สหรัฐ )</v>
          </cell>
          <cell r="G1" t="str">
            <v>อัตราขยายตัว (ร้อยละ)</v>
          </cell>
          <cell r="K1" t="str">
            <v>สัดส่วน (ร้อยละ)</v>
          </cell>
        </row>
        <row r="2">
          <cell r="B2">
            <v>2567</v>
          </cell>
          <cell r="C2">
            <v>2567</v>
          </cell>
          <cell r="D2">
            <v>2568</v>
          </cell>
          <cell r="E2">
            <v>2568</v>
          </cell>
          <cell r="F2">
            <v>2568</v>
          </cell>
          <cell r="G2">
            <v>2567</v>
          </cell>
          <cell r="H2">
            <v>2568</v>
          </cell>
          <cell r="I2">
            <v>2568</v>
          </cell>
          <cell r="J2">
            <v>2568</v>
          </cell>
          <cell r="K2">
            <v>2567</v>
          </cell>
          <cell r="L2">
            <v>2568</v>
          </cell>
          <cell r="M2">
            <v>2568</v>
          </cell>
          <cell r="N2">
            <v>2568</v>
          </cell>
        </row>
        <row r="3">
          <cell r="B3" t="str">
            <v>ม.ค.-ธ.ค.</v>
          </cell>
          <cell r="C3" t="str">
            <v>เม.ย.</v>
          </cell>
          <cell r="D3" t="str">
            <v>มี.ค.</v>
          </cell>
          <cell r="E3" t="str">
            <v>เม.ย.</v>
          </cell>
          <cell r="F3" t="str">
            <v>ม.ค.-เม.ย.</v>
          </cell>
          <cell r="G3" t="str">
            <v>ม.ค.-ธ.ค.</v>
          </cell>
          <cell r="H3" t="str">
            <v>มี.ค.</v>
          </cell>
          <cell r="I3" t="str">
            <v>เม.ย.</v>
          </cell>
          <cell r="J3" t="str">
            <v>ม.ค.-เม.ย.</v>
          </cell>
          <cell r="K3" t="str">
            <v>ม.ค.-ธ.ค.</v>
          </cell>
          <cell r="L3" t="str">
            <v>มี.ค.</v>
          </cell>
          <cell r="M3" t="str">
            <v>เม.ย.</v>
          </cell>
          <cell r="N3" t="str">
            <v>ม.ค.-เม.ย.</v>
          </cell>
        </row>
        <row r="4">
          <cell r="A4" t="str">
            <v>มูลค่าส่งออกรวม</v>
          </cell>
          <cell r="B4">
            <v>300529.46000000002</v>
          </cell>
          <cell r="C4">
            <v>23257.200000000001</v>
          </cell>
          <cell r="D4">
            <v>29548.25</v>
          </cell>
          <cell r="E4">
            <v>25625.08</v>
          </cell>
          <cell r="F4">
            <v>107157.42</v>
          </cell>
          <cell r="G4">
            <v>5.42</v>
          </cell>
          <cell r="H4">
            <v>17.84</v>
          </cell>
          <cell r="I4">
            <v>10.18</v>
          </cell>
          <cell r="J4">
            <v>13.98</v>
          </cell>
          <cell r="K4">
            <v>100</v>
          </cell>
          <cell r="L4">
            <v>100</v>
          </cell>
          <cell r="M4">
            <v>100</v>
          </cell>
          <cell r="N4">
            <v>100</v>
          </cell>
        </row>
        <row r="5">
          <cell r="A5" t="str">
            <v>1  สินค้าเกษตร/อุตสาหกรรมเกษตร</v>
          </cell>
          <cell r="B5">
            <v>52184.99</v>
          </cell>
          <cell r="C5">
            <v>4953.0600000000004</v>
          </cell>
          <cell r="D5">
            <v>4182.4399999999996</v>
          </cell>
          <cell r="E5">
            <v>4538.3999999999996</v>
          </cell>
          <cell r="F5">
            <v>16495.060000000001</v>
          </cell>
          <cell r="G5">
            <v>5.95</v>
          </cell>
          <cell r="H5">
            <v>-3.07</v>
          </cell>
          <cell r="I5">
            <v>-8.3699999999999992</v>
          </cell>
          <cell r="J5">
            <v>-2.31</v>
          </cell>
          <cell r="K5">
            <v>17.36</v>
          </cell>
          <cell r="L5">
            <v>14.15</v>
          </cell>
          <cell r="M5">
            <v>17.71</v>
          </cell>
          <cell r="N5">
            <v>15.39</v>
          </cell>
        </row>
        <row r="6">
          <cell r="A6" t="str">
            <v xml:space="preserve">      สินค้าเกษตรกรรม</v>
          </cell>
          <cell r="B6">
            <v>28827.27</v>
          </cell>
          <cell r="C6">
            <v>3020.49</v>
          </cell>
          <cell r="D6">
            <v>2185.64</v>
          </cell>
          <cell r="E6">
            <v>2429.48</v>
          </cell>
          <cell r="F6">
            <v>8656</v>
          </cell>
          <cell r="G6">
            <v>7.51</v>
          </cell>
          <cell r="H6">
            <v>-0.49</v>
          </cell>
          <cell r="I6">
            <v>-19.57</v>
          </cell>
          <cell r="J6">
            <v>-7.27</v>
          </cell>
          <cell r="K6">
            <v>9.59</v>
          </cell>
          <cell r="L6">
            <v>7.4</v>
          </cell>
          <cell r="M6">
            <v>9.48</v>
          </cell>
          <cell r="N6">
            <v>8.08</v>
          </cell>
        </row>
        <row r="7">
          <cell r="A7" t="str">
            <v xml:space="preserve">      สินค้าอุตสาหกรรมการเกษตร</v>
          </cell>
          <cell r="B7">
            <v>23357.71</v>
          </cell>
          <cell r="C7">
            <v>1932.57</v>
          </cell>
          <cell r="D7">
            <v>1996.8</v>
          </cell>
          <cell r="E7">
            <v>2108.92</v>
          </cell>
          <cell r="F7">
            <v>7839.06</v>
          </cell>
          <cell r="G7">
            <v>4.09</v>
          </cell>
          <cell r="H7">
            <v>-5.73</v>
          </cell>
          <cell r="I7">
            <v>9.1300000000000008</v>
          </cell>
          <cell r="J7">
            <v>3.82</v>
          </cell>
          <cell r="K7">
            <v>7.77</v>
          </cell>
          <cell r="L7">
            <v>6.76</v>
          </cell>
          <cell r="M7">
            <v>8.23</v>
          </cell>
          <cell r="N7">
            <v>7.32</v>
          </cell>
        </row>
        <row r="8">
          <cell r="A8" t="str">
            <v xml:space="preserve">    1.1  ข้าว</v>
          </cell>
          <cell r="B8">
            <v>6433.86</v>
          </cell>
          <cell r="C8">
            <v>611.33000000000004</v>
          </cell>
          <cell r="D8">
            <v>371.49</v>
          </cell>
          <cell r="E8">
            <v>341.89</v>
          </cell>
          <cell r="F8">
            <v>1482</v>
          </cell>
          <cell r="G8">
            <v>24.99</v>
          </cell>
          <cell r="H8">
            <v>-23.37</v>
          </cell>
          <cell r="I8">
            <v>-44.07</v>
          </cell>
          <cell r="J8">
            <v>-34.08</v>
          </cell>
          <cell r="K8">
            <v>2.14</v>
          </cell>
          <cell r="L8">
            <v>1.26</v>
          </cell>
          <cell r="M8">
            <v>1.33</v>
          </cell>
          <cell r="N8">
            <v>1.38</v>
          </cell>
        </row>
        <row r="9">
          <cell r="A9" t="str">
            <v xml:space="preserve">                   ปริมาณ:เมตริกตัน</v>
          </cell>
          <cell r="B9">
            <v>9945322.5800000001</v>
          </cell>
          <cell r="C9">
            <v>939348.97</v>
          </cell>
          <cell r="D9">
            <v>604797.81000000006</v>
          </cell>
          <cell r="E9">
            <v>588686.85</v>
          </cell>
          <cell r="F9">
            <v>2393465.89</v>
          </cell>
          <cell r="G9">
            <v>13.41</v>
          </cell>
          <cell r="H9">
            <v>-15.6</v>
          </cell>
          <cell r="I9">
            <v>-37.33</v>
          </cell>
          <cell r="J9">
            <v>-30.53</v>
          </cell>
          <cell r="K9">
            <v>3309.27</v>
          </cell>
          <cell r="L9">
            <v>2046.81</v>
          </cell>
          <cell r="M9">
            <v>2297.31</v>
          </cell>
          <cell r="N9">
            <v>2233.6</v>
          </cell>
        </row>
        <row r="10">
          <cell r="A10" t="str">
            <v xml:space="preserve">    1.2  ยางพารา</v>
          </cell>
          <cell r="B10">
            <v>4992.3900000000003</v>
          </cell>
          <cell r="C10">
            <v>352.82</v>
          </cell>
          <cell r="D10">
            <v>531.44000000000005</v>
          </cell>
          <cell r="E10">
            <v>432.35</v>
          </cell>
          <cell r="F10">
            <v>2008.33</v>
          </cell>
          <cell r="G10">
            <v>36.83</v>
          </cell>
          <cell r="H10">
            <v>19.53</v>
          </cell>
          <cell r="I10">
            <v>22.54</v>
          </cell>
          <cell r="J10">
            <v>30.12</v>
          </cell>
          <cell r="K10">
            <v>1.66</v>
          </cell>
          <cell r="L10">
            <v>1.8</v>
          </cell>
          <cell r="M10">
            <v>1.69</v>
          </cell>
          <cell r="N10">
            <v>1.87</v>
          </cell>
        </row>
        <row r="11">
          <cell r="A11" t="str">
            <v xml:space="preserve">                   ปริมาณ:เมตริกตัน</v>
          </cell>
          <cell r="B11">
            <v>2816937.98</v>
          </cell>
          <cell r="C11">
            <v>208836.84</v>
          </cell>
          <cell r="D11">
            <v>270158.84000000003</v>
          </cell>
          <cell r="E11">
            <v>215979.42</v>
          </cell>
          <cell r="F11">
            <v>1014471.59</v>
          </cell>
          <cell r="G11">
            <v>3.42</v>
          </cell>
          <cell r="H11">
            <v>-3.21</v>
          </cell>
          <cell r="I11">
            <v>3.42</v>
          </cell>
          <cell r="J11">
            <v>2.21</v>
          </cell>
          <cell r="K11">
            <v>937.33</v>
          </cell>
          <cell r="L11">
            <v>914.3</v>
          </cell>
          <cell r="M11">
            <v>842.84</v>
          </cell>
          <cell r="N11">
            <v>946.71</v>
          </cell>
        </row>
        <row r="12">
          <cell r="A12" t="str">
            <v xml:space="preserve">          1.2.1  ยางแผ่น</v>
          </cell>
          <cell r="B12">
            <v>810.87</v>
          </cell>
          <cell r="C12">
            <v>50.09</v>
          </cell>
          <cell r="D12">
            <v>86.47</v>
          </cell>
          <cell r="E12">
            <v>91.55</v>
          </cell>
          <cell r="F12">
            <v>355.02</v>
          </cell>
          <cell r="G12">
            <v>43.18</v>
          </cell>
          <cell r="H12">
            <v>37.520000000000003</v>
          </cell>
          <cell r="I12">
            <v>82.77</v>
          </cell>
          <cell r="J12">
            <v>53.45</v>
          </cell>
          <cell r="K12">
            <v>0.27</v>
          </cell>
          <cell r="L12">
            <v>0.28999999999999998</v>
          </cell>
          <cell r="M12">
            <v>0.36</v>
          </cell>
          <cell r="N12">
            <v>0.33</v>
          </cell>
        </row>
        <row r="13">
          <cell r="A13" t="str">
            <v xml:space="preserve">                   ปริมาณ:เมตริกตัน</v>
          </cell>
          <cell r="B13">
            <v>352086.57</v>
          </cell>
          <cell r="C13">
            <v>22015.43</v>
          </cell>
          <cell r="D13">
            <v>35150.1</v>
          </cell>
          <cell r="E13">
            <v>37005.46</v>
          </cell>
          <cell r="F13">
            <v>144686.44</v>
          </cell>
          <cell r="G13">
            <v>-0.62</v>
          </cell>
          <cell r="H13">
            <v>13.25</v>
          </cell>
          <cell r="I13">
            <v>68.09</v>
          </cell>
          <cell r="J13">
            <v>21.17</v>
          </cell>
          <cell r="K13">
            <v>117.16</v>
          </cell>
          <cell r="L13">
            <v>118.96</v>
          </cell>
          <cell r="M13">
            <v>144.41</v>
          </cell>
          <cell r="N13">
            <v>135.02000000000001</v>
          </cell>
        </row>
        <row r="14">
          <cell r="A14" t="str">
            <v xml:space="preserve">          1.2.2  ยางแท่ง</v>
          </cell>
          <cell r="B14">
            <v>3200.88</v>
          </cell>
          <cell r="C14">
            <v>233.34</v>
          </cell>
          <cell r="D14">
            <v>328.14</v>
          </cell>
          <cell r="E14">
            <v>248.13</v>
          </cell>
          <cell r="F14">
            <v>1219.9100000000001</v>
          </cell>
          <cell r="G14">
            <v>41.97</v>
          </cell>
          <cell r="H14">
            <v>10.47</v>
          </cell>
          <cell r="I14">
            <v>6.34</v>
          </cell>
          <cell r="J14">
            <v>22.22</v>
          </cell>
          <cell r="K14">
            <v>1.07</v>
          </cell>
          <cell r="L14">
            <v>1.1100000000000001</v>
          </cell>
          <cell r="M14">
            <v>0.97</v>
          </cell>
          <cell r="N14">
            <v>1.1399999999999999</v>
          </cell>
        </row>
        <row r="15">
          <cell r="A15" t="str">
            <v xml:space="preserve">                   ปริมาณ:เมตริกตัน</v>
          </cell>
          <cell r="B15">
            <v>1758607.99</v>
          </cell>
          <cell r="C15">
            <v>137752.81</v>
          </cell>
          <cell r="D15">
            <v>157429.59</v>
          </cell>
          <cell r="E15">
            <v>116906.07</v>
          </cell>
          <cell r="F15">
            <v>581895.55000000005</v>
          </cell>
          <cell r="G15">
            <v>11.53</v>
          </cell>
          <cell r="H15">
            <v>-13.99</v>
          </cell>
          <cell r="I15">
            <v>-15.13</v>
          </cell>
          <cell r="J15">
            <v>-6.4</v>
          </cell>
          <cell r="K15">
            <v>585.16999999999996</v>
          </cell>
          <cell r="L15">
            <v>532.79</v>
          </cell>
          <cell r="M15">
            <v>456.22</v>
          </cell>
          <cell r="N15">
            <v>543.03</v>
          </cell>
        </row>
        <row r="16">
          <cell r="A16" t="str">
            <v xml:space="preserve">                  -  ยางธรรมชาติที่กำหนดไว้ในทางเทคนิค</v>
          </cell>
          <cell r="B16">
            <v>2932.36</v>
          </cell>
          <cell r="C16">
            <v>219.72</v>
          </cell>
          <cell r="D16">
            <v>308.29000000000002</v>
          </cell>
          <cell r="E16">
            <v>228.77</v>
          </cell>
          <cell r="F16">
            <v>1122.32</v>
          </cell>
          <cell r="G16">
            <v>43.33</v>
          </cell>
          <cell r="H16">
            <v>11.5</v>
          </cell>
          <cell r="I16">
            <v>4.12</v>
          </cell>
          <cell r="J16">
            <v>21.55</v>
          </cell>
          <cell r="K16">
            <v>0.98</v>
          </cell>
          <cell r="L16">
            <v>1.04</v>
          </cell>
          <cell r="M16">
            <v>0.89</v>
          </cell>
          <cell r="N16">
            <v>1.05</v>
          </cell>
        </row>
        <row r="17">
          <cell r="A17" t="str">
            <v xml:space="preserve">                   ปริมาณ:เมตริกตัน</v>
          </cell>
          <cell r="B17">
            <v>1619196.82</v>
          </cell>
          <cell r="C17">
            <v>129991.53</v>
          </cell>
          <cell r="D17">
            <v>148422.35</v>
          </cell>
          <cell r="E17">
            <v>108327.98</v>
          </cell>
          <cell r="F17">
            <v>537581.66</v>
          </cell>
          <cell r="G17">
            <v>12.96</v>
          </cell>
          <cell r="H17">
            <v>-13.08</v>
          </cell>
          <cell r="I17">
            <v>-16.670000000000002</v>
          </cell>
          <cell r="J17">
            <v>-6.63</v>
          </cell>
          <cell r="K17">
            <v>538.78</v>
          </cell>
          <cell r="L17">
            <v>502.31</v>
          </cell>
          <cell r="M17">
            <v>422.74</v>
          </cell>
          <cell r="N17">
            <v>501.67</v>
          </cell>
        </row>
        <row r="18">
          <cell r="A18" t="str">
            <v xml:space="preserve">                  -  ยางแท่งอื่นๆ</v>
          </cell>
          <cell r="B18">
            <v>268.52</v>
          </cell>
          <cell r="C18">
            <v>13.61</v>
          </cell>
          <cell r="D18">
            <v>19.850000000000001</v>
          </cell>
          <cell r="E18">
            <v>19.36</v>
          </cell>
          <cell r="F18">
            <v>97.58</v>
          </cell>
          <cell r="G18">
            <v>28.66</v>
          </cell>
          <cell r="H18">
            <v>-3.41</v>
          </cell>
          <cell r="I18">
            <v>42.25</v>
          </cell>
          <cell r="J18">
            <v>30.44</v>
          </cell>
          <cell r="K18">
            <v>0.09</v>
          </cell>
          <cell r="L18">
            <v>7.0000000000000007E-2</v>
          </cell>
          <cell r="M18">
            <v>0.08</v>
          </cell>
          <cell r="N18">
            <v>0.09</v>
          </cell>
        </row>
        <row r="19">
          <cell r="A19" t="str">
            <v xml:space="preserve">                   ปริมาณ:เมตริกตัน</v>
          </cell>
          <cell r="B19">
            <v>139411.17000000001</v>
          </cell>
          <cell r="C19">
            <v>7761.28</v>
          </cell>
          <cell r="D19">
            <v>9007.25</v>
          </cell>
          <cell r="E19">
            <v>8578.09</v>
          </cell>
          <cell r="F19">
            <v>44313.88</v>
          </cell>
          <cell r="G19">
            <v>-2.77</v>
          </cell>
          <cell r="H19">
            <v>-26.64</v>
          </cell>
          <cell r="I19">
            <v>10.52</v>
          </cell>
          <cell r="J19">
            <v>-3.46</v>
          </cell>
          <cell r="K19">
            <v>46.39</v>
          </cell>
          <cell r="L19">
            <v>30.48</v>
          </cell>
          <cell r="M19">
            <v>33.479999999999997</v>
          </cell>
          <cell r="N19">
            <v>41.35</v>
          </cell>
        </row>
        <row r="20">
          <cell r="A20" t="str">
            <v xml:space="preserve">          1.2.3  น้ำยางข้น</v>
          </cell>
          <cell r="B20">
            <v>942.76</v>
          </cell>
          <cell r="C20">
            <v>67.17</v>
          </cell>
          <cell r="D20">
            <v>114.05</v>
          </cell>
          <cell r="E20">
            <v>90.3</v>
          </cell>
          <cell r="F20">
            <v>422.2</v>
          </cell>
          <cell r="G20">
            <v>17.010000000000002</v>
          </cell>
          <cell r="H20">
            <v>37.89</v>
          </cell>
          <cell r="I20">
            <v>34.44</v>
          </cell>
          <cell r="J20">
            <v>37.92</v>
          </cell>
          <cell r="K20">
            <v>0.31</v>
          </cell>
          <cell r="L20">
            <v>0.39</v>
          </cell>
          <cell r="M20">
            <v>0.35</v>
          </cell>
          <cell r="N20">
            <v>0.39</v>
          </cell>
        </row>
        <row r="21">
          <cell r="A21" t="str">
            <v xml:space="preserve">                   ปริมาณ:เมตริกตัน</v>
          </cell>
          <cell r="B21">
            <v>678609.88</v>
          </cell>
          <cell r="C21">
            <v>47442.59</v>
          </cell>
          <cell r="D21">
            <v>75901.69</v>
          </cell>
          <cell r="E21">
            <v>60668.65</v>
          </cell>
          <cell r="F21">
            <v>280973.86</v>
          </cell>
          <cell r="G21">
            <v>-12.23</v>
          </cell>
          <cell r="H21">
            <v>19.55</v>
          </cell>
          <cell r="I21">
            <v>27.88</v>
          </cell>
          <cell r="J21">
            <v>14.53</v>
          </cell>
          <cell r="K21">
            <v>225.8</v>
          </cell>
          <cell r="L21">
            <v>256.87</v>
          </cell>
          <cell r="M21">
            <v>236.75</v>
          </cell>
          <cell r="N21">
            <v>262.20999999999998</v>
          </cell>
        </row>
        <row r="22">
          <cell r="A22" t="str">
            <v xml:space="preserve">          1.2.4  ยางพาราอื่นๆ</v>
          </cell>
          <cell r="B22">
            <v>37.880000000000003</v>
          </cell>
          <cell r="C22">
            <v>2.23</v>
          </cell>
          <cell r="D22">
            <v>2.77</v>
          </cell>
          <cell r="E22">
            <v>2.37</v>
          </cell>
          <cell r="F22">
            <v>11.21</v>
          </cell>
          <cell r="G22">
            <v>72.81</v>
          </cell>
          <cell r="H22">
            <v>39.200000000000003</v>
          </cell>
          <cell r="I22">
            <v>6.28</v>
          </cell>
          <cell r="J22">
            <v>44.09</v>
          </cell>
          <cell r="K22">
            <v>0.01</v>
          </cell>
          <cell r="L22">
            <v>0.01</v>
          </cell>
          <cell r="M22">
            <v>0.01</v>
          </cell>
          <cell r="N22">
            <v>0.01</v>
          </cell>
        </row>
        <row r="23">
          <cell r="A23" t="str">
            <v xml:space="preserve">                   ปริมาณ:เมตริกตัน</v>
          </cell>
          <cell r="B23">
            <v>27633.55</v>
          </cell>
          <cell r="C23">
            <v>1626.03</v>
          </cell>
          <cell r="D23">
            <v>1677.47</v>
          </cell>
          <cell r="E23">
            <v>1399.23</v>
          </cell>
          <cell r="F23">
            <v>6915.74</v>
          </cell>
          <cell r="G23">
            <v>42.6</v>
          </cell>
          <cell r="H23">
            <v>8.82</v>
          </cell>
          <cell r="I23">
            <v>-13.95</v>
          </cell>
          <cell r="J23">
            <v>13.86</v>
          </cell>
          <cell r="K23">
            <v>9.19</v>
          </cell>
          <cell r="L23">
            <v>5.68</v>
          </cell>
          <cell r="M23">
            <v>5.46</v>
          </cell>
          <cell r="N23">
            <v>6.45</v>
          </cell>
        </row>
        <row r="24">
          <cell r="A24" t="str">
            <v xml:space="preserve">    1.3  ผลิตภัณฑ์มันสำปะหลัง</v>
          </cell>
          <cell r="B24">
            <v>3133.44</v>
          </cell>
          <cell r="C24">
            <v>271.66000000000003</v>
          </cell>
          <cell r="D24">
            <v>325.27999999999997</v>
          </cell>
          <cell r="E24">
            <v>255.81</v>
          </cell>
          <cell r="F24">
            <v>1066.17</v>
          </cell>
          <cell r="G24">
            <v>-15.62</v>
          </cell>
          <cell r="H24">
            <v>-15.1</v>
          </cell>
          <cell r="I24">
            <v>-5.83</v>
          </cell>
          <cell r="J24">
            <v>-11.74</v>
          </cell>
          <cell r="K24">
            <v>1.04</v>
          </cell>
          <cell r="L24">
            <v>1.1000000000000001</v>
          </cell>
          <cell r="M24">
            <v>1</v>
          </cell>
          <cell r="N24">
            <v>0.99</v>
          </cell>
        </row>
        <row r="25">
          <cell r="A25" t="str">
            <v xml:space="preserve">                   ปริมาณ:เมตริกตัน</v>
          </cell>
          <cell r="B25">
            <v>6467620.8499999996</v>
          </cell>
          <cell r="C25">
            <v>569691.75</v>
          </cell>
          <cell r="D25">
            <v>1073951.6599999999</v>
          </cell>
          <cell r="E25">
            <v>800267.55</v>
          </cell>
          <cell r="F25">
            <v>3134363.58</v>
          </cell>
          <cell r="G25">
            <v>-25.55</v>
          </cell>
          <cell r="H25">
            <v>25.88</v>
          </cell>
          <cell r="I25">
            <v>40.47</v>
          </cell>
          <cell r="J25">
            <v>27.33</v>
          </cell>
          <cell r="K25">
            <v>2152.08</v>
          </cell>
          <cell r="L25">
            <v>3634.57</v>
          </cell>
          <cell r="M25">
            <v>3122.99</v>
          </cell>
          <cell r="N25">
            <v>2925.01</v>
          </cell>
        </row>
        <row r="26">
          <cell r="A26" t="str">
            <v xml:space="preserve">          1.3.1  มันเม็ดและมันเส้น</v>
          </cell>
          <cell r="B26">
            <v>481.69</v>
          </cell>
          <cell r="C26">
            <v>53.99</v>
          </cell>
          <cell r="D26">
            <v>117.43</v>
          </cell>
          <cell r="E26">
            <v>83.1</v>
          </cell>
          <cell r="F26">
            <v>283.02999999999997</v>
          </cell>
          <cell r="G26">
            <v>-59.27</v>
          </cell>
          <cell r="H26">
            <v>24.75</v>
          </cell>
          <cell r="I26">
            <v>53.92</v>
          </cell>
          <cell r="J26">
            <v>27.56</v>
          </cell>
          <cell r="K26">
            <v>0.16</v>
          </cell>
          <cell r="L26">
            <v>0.4</v>
          </cell>
          <cell r="M26">
            <v>0.32</v>
          </cell>
          <cell r="N26">
            <v>0.26</v>
          </cell>
        </row>
        <row r="27">
          <cell r="A27" t="str">
            <v xml:space="preserve">                   ปริมาณ:เมตริกตัน</v>
          </cell>
          <cell r="B27">
            <v>2035831.8</v>
          </cell>
          <cell r="C27">
            <v>221230.05</v>
          </cell>
          <cell r="D27">
            <v>637475.74</v>
          </cell>
          <cell r="E27">
            <v>452838.96</v>
          </cell>
          <cell r="F27">
            <v>1540460.92</v>
          </cell>
          <cell r="G27">
            <v>-55.31</v>
          </cell>
          <cell r="H27">
            <v>66.040000000000006</v>
          </cell>
          <cell r="I27">
            <v>104.69</v>
          </cell>
          <cell r="J27">
            <v>72.099999999999994</v>
          </cell>
          <cell r="K27">
            <v>677.42</v>
          </cell>
          <cell r="L27">
            <v>2157.41</v>
          </cell>
          <cell r="M27">
            <v>1767.17</v>
          </cell>
          <cell r="N27">
            <v>1437.57</v>
          </cell>
        </row>
        <row r="28">
          <cell r="A28" t="str">
            <v xml:space="preserve">          1.3.2  แป้งมันสำปะหลัง</v>
          </cell>
          <cell r="B28">
            <v>1644.58</v>
          </cell>
          <cell r="C28">
            <v>135.61000000000001</v>
          </cell>
          <cell r="D28">
            <v>126.06</v>
          </cell>
          <cell r="E28">
            <v>99.37</v>
          </cell>
          <cell r="F28">
            <v>470.47</v>
          </cell>
          <cell r="G28">
            <v>8.18</v>
          </cell>
          <cell r="H28">
            <v>-34.270000000000003</v>
          </cell>
          <cell r="I28">
            <v>-26.72</v>
          </cell>
          <cell r="J28">
            <v>-27.36</v>
          </cell>
          <cell r="K28">
            <v>0.55000000000000004</v>
          </cell>
          <cell r="L28">
            <v>0.43</v>
          </cell>
          <cell r="M28">
            <v>0.39</v>
          </cell>
          <cell r="N28">
            <v>0.44</v>
          </cell>
        </row>
        <row r="29">
          <cell r="A29" t="str">
            <v xml:space="preserve">                   ปริมาณ:เมตริกตัน</v>
          </cell>
          <cell r="B29">
            <v>3205771.16</v>
          </cell>
          <cell r="C29">
            <v>245465.2</v>
          </cell>
          <cell r="D29">
            <v>315481.84000000003</v>
          </cell>
          <cell r="E29">
            <v>253139.07</v>
          </cell>
          <cell r="F29">
            <v>1181494.57</v>
          </cell>
          <cell r="G29">
            <v>11.69</v>
          </cell>
          <cell r="H29">
            <v>-8.6999999999999993</v>
          </cell>
          <cell r="I29">
            <v>3.13</v>
          </cell>
          <cell r="J29">
            <v>1.1599999999999999</v>
          </cell>
          <cell r="K29">
            <v>1066.71</v>
          </cell>
          <cell r="L29">
            <v>1067.68</v>
          </cell>
          <cell r="M29">
            <v>987.86</v>
          </cell>
          <cell r="N29">
            <v>1102.58</v>
          </cell>
        </row>
        <row r="30">
          <cell r="A30" t="str">
            <v xml:space="preserve">    1.4  อาหาร</v>
          </cell>
          <cell r="B30">
            <v>28688.2</v>
          </cell>
          <cell r="C30">
            <v>2941.87</v>
          </cell>
          <cell r="D30">
            <v>2204.58</v>
          </cell>
          <cell r="E30">
            <v>2681.08</v>
          </cell>
          <cell r="F30">
            <v>8881.76</v>
          </cell>
          <cell r="G30">
            <v>3.98</v>
          </cell>
          <cell r="H30">
            <v>2.82</v>
          </cell>
          <cell r="I30">
            <v>-8.86</v>
          </cell>
          <cell r="J30">
            <v>0.6</v>
          </cell>
          <cell r="K30">
            <v>9.5500000000000007</v>
          </cell>
          <cell r="L30">
            <v>7.46</v>
          </cell>
          <cell r="M30">
            <v>10.46</v>
          </cell>
          <cell r="N30">
            <v>8.2899999999999991</v>
          </cell>
        </row>
        <row r="31">
          <cell r="A31" t="str">
            <v xml:space="preserve">          1.4.1  อาหารทะเล  แช่เย็น  แช่แข็ง  กระป๋องและแปรรูป</v>
          </cell>
          <cell r="B31">
            <v>5390.19</v>
          </cell>
          <cell r="C31">
            <v>403.13</v>
          </cell>
          <cell r="D31">
            <v>426.23</v>
          </cell>
          <cell r="E31">
            <v>389.39</v>
          </cell>
          <cell r="F31">
            <v>1652.63</v>
          </cell>
          <cell r="G31">
            <v>7.74</v>
          </cell>
          <cell r="H31">
            <v>-7.5</v>
          </cell>
          <cell r="I31">
            <v>-3.41</v>
          </cell>
          <cell r="J31">
            <v>-2.42</v>
          </cell>
          <cell r="K31">
            <v>1.79</v>
          </cell>
          <cell r="L31">
            <v>1.44</v>
          </cell>
          <cell r="M31">
            <v>1.52</v>
          </cell>
          <cell r="N31">
            <v>1.54</v>
          </cell>
        </row>
        <row r="32">
          <cell r="A32" t="str">
            <v xml:space="preserve">                  1.4.1.1  อาหารทะเล  แช่เย็น  แช่แข็ง  กระป๋องและแปรรูป(ไม่รวมกุ้งแช่เย็น  แช่แข็งและแปรรูป)</v>
          </cell>
          <cell r="B32">
            <v>4467.07</v>
          </cell>
          <cell r="C32">
            <v>331.11</v>
          </cell>
          <cell r="D32">
            <v>355.8</v>
          </cell>
          <cell r="E32">
            <v>322.02999999999997</v>
          </cell>
          <cell r="F32">
            <v>1394.77</v>
          </cell>
          <cell r="G32">
            <v>11.63</v>
          </cell>
          <cell r="H32">
            <v>-6.11</v>
          </cell>
          <cell r="I32">
            <v>-2.74</v>
          </cell>
          <cell r="J32">
            <v>-1.38</v>
          </cell>
          <cell r="K32">
            <v>1.49</v>
          </cell>
          <cell r="L32">
            <v>1.2</v>
          </cell>
          <cell r="M32">
            <v>1.26</v>
          </cell>
          <cell r="N32">
            <v>1.3</v>
          </cell>
        </row>
        <row r="33">
          <cell r="A33" t="str">
            <v xml:space="preserve">                            -  ทูน่ากระป๋อง</v>
          </cell>
          <cell r="B33">
            <v>2344.27</v>
          </cell>
          <cell r="C33">
            <v>165.2</v>
          </cell>
          <cell r="D33">
            <v>183.92</v>
          </cell>
          <cell r="E33">
            <v>168.63</v>
          </cell>
          <cell r="F33">
            <v>735.6</v>
          </cell>
          <cell r="G33">
            <v>21.83</v>
          </cell>
          <cell r="H33">
            <v>-2.71</v>
          </cell>
          <cell r="I33">
            <v>2.08</v>
          </cell>
          <cell r="J33">
            <v>2.65</v>
          </cell>
          <cell r="K33">
            <v>0.78</v>
          </cell>
          <cell r="L33">
            <v>0.62</v>
          </cell>
          <cell r="M33">
            <v>0.66</v>
          </cell>
          <cell r="N33">
            <v>0.69</v>
          </cell>
        </row>
        <row r="34">
          <cell r="A34" t="str">
            <v xml:space="preserve">                   ปริมาณ:เมตริกตัน</v>
          </cell>
          <cell r="B34">
            <v>548653.01</v>
          </cell>
          <cell r="C34">
            <v>37415.019999999997</v>
          </cell>
          <cell r="D34">
            <v>43062.46</v>
          </cell>
          <cell r="E34">
            <v>38974.19</v>
          </cell>
          <cell r="F34">
            <v>173454.81</v>
          </cell>
          <cell r="G34">
            <v>31.98</v>
          </cell>
          <cell r="H34">
            <v>0.93</v>
          </cell>
          <cell r="I34">
            <v>4.17</v>
          </cell>
          <cell r="J34">
            <v>6.6</v>
          </cell>
          <cell r="K34">
            <v>182.56</v>
          </cell>
          <cell r="L34">
            <v>145.74</v>
          </cell>
          <cell r="M34">
            <v>152.09</v>
          </cell>
          <cell r="N34">
            <v>161.87</v>
          </cell>
        </row>
        <row r="35">
          <cell r="A35" t="str">
            <v xml:space="preserve">                  1.4.1.2  กุ้งสดแช่แข็งและกุ้งแปรรูป</v>
          </cell>
          <cell r="B35">
            <v>923.12</v>
          </cell>
          <cell r="C35">
            <v>72.02</v>
          </cell>
          <cell r="D35">
            <v>70.430000000000007</v>
          </cell>
          <cell r="E35">
            <v>67.36</v>
          </cell>
          <cell r="F35">
            <v>257.86</v>
          </cell>
          <cell r="G35">
            <v>-7.8</v>
          </cell>
          <cell r="H35">
            <v>-13.92</v>
          </cell>
          <cell r="I35">
            <v>-6.47</v>
          </cell>
          <cell r="J35">
            <v>-7.7</v>
          </cell>
          <cell r="K35">
            <v>0.31</v>
          </cell>
          <cell r="L35">
            <v>0.24</v>
          </cell>
          <cell r="M35">
            <v>0.26</v>
          </cell>
          <cell r="N35">
            <v>0.24</v>
          </cell>
        </row>
        <row r="36">
          <cell r="A36" t="str">
            <v xml:space="preserve">                   ปริมาณ:เมตริกตัน</v>
          </cell>
          <cell r="B36">
            <v>111686.77</v>
          </cell>
          <cell r="C36">
            <v>9537.2099999999991</v>
          </cell>
          <cell r="D36">
            <v>8287.57</v>
          </cell>
          <cell r="E36">
            <v>8155.17</v>
          </cell>
          <cell r="F36">
            <v>30814.46</v>
          </cell>
          <cell r="G36">
            <v>-1.55</v>
          </cell>
          <cell r="H36">
            <v>-19.68</v>
          </cell>
          <cell r="I36">
            <v>-14.49</v>
          </cell>
          <cell r="J36">
            <v>-13.96</v>
          </cell>
          <cell r="K36">
            <v>37.159999999999997</v>
          </cell>
          <cell r="L36">
            <v>28.05</v>
          </cell>
          <cell r="M36">
            <v>31.82</v>
          </cell>
          <cell r="N36">
            <v>28.76</v>
          </cell>
        </row>
        <row r="37">
          <cell r="A37" t="str">
            <v xml:space="preserve">          1.4.2  ผลไม้สด  ผักสด  แช่เย็น  แช่แข็ง  แห้ง  กระป๋องและแปรรูป</v>
          </cell>
          <cell r="B37">
            <v>9466.06</v>
          </cell>
          <cell r="C37">
            <v>1416.73</v>
          </cell>
          <cell r="D37">
            <v>546.24</v>
          </cell>
          <cell r="E37">
            <v>1005.4</v>
          </cell>
          <cell r="F37">
            <v>2473.71</v>
          </cell>
          <cell r="G37">
            <v>-1.19</v>
          </cell>
          <cell r="H37">
            <v>14.23</v>
          </cell>
          <cell r="I37">
            <v>-29.03</v>
          </cell>
          <cell r="J37">
            <v>-11.54</v>
          </cell>
          <cell r="K37">
            <v>3.15</v>
          </cell>
          <cell r="L37">
            <v>1.85</v>
          </cell>
          <cell r="M37">
            <v>3.92</v>
          </cell>
          <cell r="N37">
            <v>2.31</v>
          </cell>
        </row>
        <row r="38">
          <cell r="A38" t="str">
            <v xml:space="preserve">                   ปริมาณ:เมตริกตัน</v>
          </cell>
          <cell r="B38">
            <v>4566726.7699999996</v>
          </cell>
          <cell r="C38">
            <v>470857.25</v>
          </cell>
          <cell r="D38">
            <v>324129.96999999997</v>
          </cell>
          <cell r="E38">
            <v>394176.52</v>
          </cell>
          <cell r="F38">
            <v>1326637.26</v>
          </cell>
          <cell r="G38">
            <v>-1.85</v>
          </cell>
          <cell r="H38">
            <v>6.65</v>
          </cell>
          <cell r="I38">
            <v>-16.29</v>
          </cell>
          <cell r="J38">
            <v>-2.96</v>
          </cell>
          <cell r="K38">
            <v>1519.56</v>
          </cell>
          <cell r="L38">
            <v>1096.95</v>
          </cell>
          <cell r="M38">
            <v>1538.25</v>
          </cell>
          <cell r="N38">
            <v>1238.03</v>
          </cell>
        </row>
        <row r="39">
          <cell r="A39" t="str">
            <v xml:space="preserve">          1.4.3  ไก่สดแช่เย็น  แช่แข็งและแปรรูป</v>
          </cell>
          <cell r="B39">
            <v>4313.7299999999996</v>
          </cell>
          <cell r="C39">
            <v>327.27</v>
          </cell>
          <cell r="D39">
            <v>371.8</v>
          </cell>
          <cell r="E39">
            <v>355.52</v>
          </cell>
          <cell r="F39">
            <v>1476.58</v>
          </cell>
          <cell r="G39">
            <v>5.67</v>
          </cell>
          <cell r="H39">
            <v>5.0599999999999996</v>
          </cell>
          <cell r="I39">
            <v>8.6300000000000008</v>
          </cell>
          <cell r="J39">
            <v>8.7899999999999991</v>
          </cell>
          <cell r="K39">
            <v>1.44</v>
          </cell>
          <cell r="L39">
            <v>1.26</v>
          </cell>
          <cell r="M39">
            <v>1.39</v>
          </cell>
          <cell r="N39">
            <v>1.38</v>
          </cell>
        </row>
        <row r="40">
          <cell r="A40" t="str">
            <v xml:space="preserve">                   ปริมาณ:เมตริกตัน</v>
          </cell>
          <cell r="B40">
            <v>1151899.93</v>
          </cell>
          <cell r="C40">
            <v>86733.4</v>
          </cell>
          <cell r="D40">
            <v>99535.51</v>
          </cell>
          <cell r="E40">
            <v>93598.34</v>
          </cell>
          <cell r="F40">
            <v>391138.73</v>
          </cell>
          <cell r="G40">
            <v>6.35</v>
          </cell>
          <cell r="H40">
            <v>3.47</v>
          </cell>
          <cell r="I40">
            <v>7.91</v>
          </cell>
          <cell r="J40">
            <v>5.63</v>
          </cell>
          <cell r="K40">
            <v>383.29</v>
          </cell>
          <cell r="L40">
            <v>336.86</v>
          </cell>
          <cell r="M40">
            <v>365.26</v>
          </cell>
          <cell r="N40">
            <v>365.01</v>
          </cell>
        </row>
        <row r="41">
          <cell r="A41" t="str">
            <v xml:space="preserve">          1.4.4  สุกรสดแช่เย็นแช่แข็ง</v>
          </cell>
          <cell r="B41">
            <v>9.19</v>
          </cell>
          <cell r="C41">
            <v>0.67</v>
          </cell>
          <cell r="D41">
            <v>0.83</v>
          </cell>
          <cell r="E41">
            <v>0.81</v>
          </cell>
          <cell r="F41">
            <v>3.27</v>
          </cell>
          <cell r="G41">
            <v>6.98</v>
          </cell>
          <cell r="H41">
            <v>13.7</v>
          </cell>
          <cell r="I41">
            <v>20.9</v>
          </cell>
          <cell r="J41">
            <v>29.25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 xml:space="preserve">                   ปริมาณ:เมตริกตัน</v>
          </cell>
          <cell r="B42">
            <v>3422.15</v>
          </cell>
          <cell r="C42">
            <v>227.45</v>
          </cell>
          <cell r="D42">
            <v>302.14</v>
          </cell>
          <cell r="E42">
            <v>292.73</v>
          </cell>
          <cell r="F42">
            <v>1152.6099999999999</v>
          </cell>
          <cell r="G42">
            <v>30.22</v>
          </cell>
          <cell r="H42">
            <v>11.81</v>
          </cell>
          <cell r="I42">
            <v>28.7</v>
          </cell>
          <cell r="J42">
            <v>24.8</v>
          </cell>
          <cell r="K42">
            <v>1.1399999999999999</v>
          </cell>
          <cell r="L42">
            <v>1.02</v>
          </cell>
          <cell r="M42">
            <v>1.1399999999999999</v>
          </cell>
          <cell r="N42">
            <v>1.08</v>
          </cell>
        </row>
        <row r="43">
          <cell r="A43" t="str">
            <v xml:space="preserve">          1.4.5  เป็ดสดแช่เย็นแช่แข็ง</v>
          </cell>
          <cell r="B43">
            <v>30.32</v>
          </cell>
          <cell r="C43">
            <v>2.31</v>
          </cell>
          <cell r="D43">
            <v>3</v>
          </cell>
          <cell r="E43">
            <v>1.76</v>
          </cell>
          <cell r="F43">
            <v>8.52</v>
          </cell>
          <cell r="G43">
            <v>-2.29</v>
          </cell>
          <cell r="H43">
            <v>-1.64</v>
          </cell>
          <cell r="I43">
            <v>-23.81</v>
          </cell>
          <cell r="J43">
            <v>-15.89</v>
          </cell>
          <cell r="K43">
            <v>0.01</v>
          </cell>
          <cell r="L43">
            <v>0.01</v>
          </cell>
          <cell r="M43">
            <v>0.01</v>
          </cell>
          <cell r="N43">
            <v>0.01</v>
          </cell>
        </row>
        <row r="44">
          <cell r="A44" t="str">
            <v xml:space="preserve">                   ปริมาณ:เมตริกตัน</v>
          </cell>
          <cell r="B44">
            <v>7868.27</v>
          </cell>
          <cell r="C44">
            <v>519.91999999999996</v>
          </cell>
          <cell r="D44">
            <v>880.96</v>
          </cell>
          <cell r="E44">
            <v>588.91</v>
          </cell>
          <cell r="F44">
            <v>2574.2800000000002</v>
          </cell>
          <cell r="G44">
            <v>8.44</v>
          </cell>
          <cell r="H44">
            <v>14.26</v>
          </cell>
          <cell r="I44">
            <v>13.27</v>
          </cell>
          <cell r="J44">
            <v>5.22</v>
          </cell>
          <cell r="K44">
            <v>2.62</v>
          </cell>
          <cell r="L44">
            <v>2.98</v>
          </cell>
          <cell r="M44">
            <v>2.2999999999999998</v>
          </cell>
          <cell r="N44">
            <v>2.4</v>
          </cell>
        </row>
        <row r="45">
          <cell r="A45" t="str">
            <v xml:space="preserve">          1.4.6  อาหารอื่น  ๆ</v>
          </cell>
          <cell r="B45">
            <v>9478.7099999999991</v>
          </cell>
          <cell r="C45">
            <v>791.77</v>
          </cell>
          <cell r="D45">
            <v>856.49</v>
          </cell>
          <cell r="E45">
            <v>928.19</v>
          </cell>
          <cell r="F45">
            <v>3267.05</v>
          </cell>
          <cell r="G45">
            <v>6.67</v>
          </cell>
          <cell r="H45">
            <v>1.06</v>
          </cell>
          <cell r="I45">
            <v>17.23</v>
          </cell>
          <cell r="J45">
            <v>10.039999999999999</v>
          </cell>
          <cell r="K45">
            <v>3.15</v>
          </cell>
          <cell r="L45">
            <v>2.9</v>
          </cell>
          <cell r="M45">
            <v>3.62</v>
          </cell>
          <cell r="N45">
            <v>3.05</v>
          </cell>
        </row>
        <row r="46">
          <cell r="A46" t="str">
            <v xml:space="preserve">                   ปริมาณ:เมตริกตัน</v>
          </cell>
          <cell r="B46">
            <v>3887867.57</v>
          </cell>
          <cell r="C46">
            <v>368184.5</v>
          </cell>
          <cell r="D46">
            <v>322218.78000000003</v>
          </cell>
          <cell r="E46">
            <v>441792.19</v>
          </cell>
          <cell r="F46">
            <v>1374617.78</v>
          </cell>
          <cell r="G46">
            <v>5.31</v>
          </cell>
          <cell r="H46">
            <v>-8.5299999999999994</v>
          </cell>
          <cell r="I46">
            <v>19.989999999999998</v>
          </cell>
          <cell r="J46">
            <v>17.41</v>
          </cell>
          <cell r="K46">
            <v>1293.67</v>
          </cell>
          <cell r="L46">
            <v>1090.48</v>
          </cell>
          <cell r="M46">
            <v>1724.06</v>
          </cell>
          <cell r="N46">
            <v>1282.8</v>
          </cell>
        </row>
        <row r="47">
          <cell r="A47" t="str">
            <v xml:space="preserve">    1.5  อาหารสัตว์เลี้ยง</v>
          </cell>
          <cell r="B47">
            <v>3029.3</v>
          </cell>
          <cell r="C47">
            <v>239.84</v>
          </cell>
          <cell r="D47">
            <v>295.19</v>
          </cell>
          <cell r="E47">
            <v>264.02</v>
          </cell>
          <cell r="F47">
            <v>1066.6199999999999</v>
          </cell>
          <cell r="G47">
            <v>22.92</v>
          </cell>
          <cell r="H47">
            <v>12.5</v>
          </cell>
          <cell r="I47">
            <v>10.08</v>
          </cell>
          <cell r="J47">
            <v>12.46</v>
          </cell>
          <cell r="K47">
            <v>1.01</v>
          </cell>
          <cell r="L47">
            <v>1</v>
          </cell>
          <cell r="M47">
            <v>1.03</v>
          </cell>
          <cell r="N47">
            <v>1</v>
          </cell>
        </row>
        <row r="48">
          <cell r="A48" t="str">
            <v xml:space="preserve">                   ปริมาณ:เมตริกตัน</v>
          </cell>
          <cell r="B48">
            <v>1072376.1100000001</v>
          </cell>
          <cell r="C48">
            <v>87207</v>
          </cell>
          <cell r="D48">
            <v>104405.25</v>
          </cell>
          <cell r="E48">
            <v>90354.55</v>
          </cell>
          <cell r="F48">
            <v>370851.66</v>
          </cell>
          <cell r="G48">
            <v>3.42</v>
          </cell>
          <cell r="H48">
            <v>7.79</v>
          </cell>
          <cell r="I48">
            <v>3.61</v>
          </cell>
          <cell r="J48">
            <v>7.07</v>
          </cell>
          <cell r="K48">
            <v>356.83</v>
          </cell>
          <cell r="L48">
            <v>353.34</v>
          </cell>
          <cell r="M48">
            <v>352.6</v>
          </cell>
          <cell r="N48">
            <v>346.08</v>
          </cell>
        </row>
        <row r="49">
          <cell r="A49" t="str">
            <v xml:space="preserve">          1.5.1  อาหารสุนัขและแมว</v>
          </cell>
          <cell r="B49">
            <v>2686.4</v>
          </cell>
          <cell r="C49">
            <v>209.96</v>
          </cell>
          <cell r="D49">
            <v>262.38</v>
          </cell>
          <cell r="E49">
            <v>232.83</v>
          </cell>
          <cell r="F49">
            <v>941.34</v>
          </cell>
          <cell r="G49">
            <v>28.39</v>
          </cell>
          <cell r="H49">
            <v>13.68</v>
          </cell>
          <cell r="I49">
            <v>10.89</v>
          </cell>
          <cell r="J49">
            <v>12.99</v>
          </cell>
          <cell r="K49">
            <v>0.89</v>
          </cell>
          <cell r="L49">
            <v>0.89</v>
          </cell>
          <cell r="M49">
            <v>0.91</v>
          </cell>
          <cell r="N49">
            <v>0.88</v>
          </cell>
        </row>
        <row r="50">
          <cell r="A50" t="str">
            <v xml:space="preserve">                   ปริมาณ:เมตริกตัน</v>
          </cell>
          <cell r="B50">
            <v>829813.18</v>
          </cell>
          <cell r="C50">
            <v>65529.05</v>
          </cell>
          <cell r="D50">
            <v>78207.58</v>
          </cell>
          <cell r="E50">
            <v>68352.039999999994</v>
          </cell>
          <cell r="F50">
            <v>278674.09000000003</v>
          </cell>
          <cell r="G50">
            <v>18.809999999999999</v>
          </cell>
          <cell r="H50">
            <v>5.84</v>
          </cell>
          <cell r="I50">
            <v>4.3099999999999996</v>
          </cell>
          <cell r="J50">
            <v>6.08</v>
          </cell>
          <cell r="K50">
            <v>276.12</v>
          </cell>
          <cell r="L50">
            <v>264.68</v>
          </cell>
          <cell r="M50">
            <v>266.74</v>
          </cell>
          <cell r="N50">
            <v>260.06</v>
          </cell>
        </row>
        <row r="51">
          <cell r="A51" t="str">
            <v xml:space="preserve">          1.5.2  อาหารสัตว์อื่นๆ</v>
          </cell>
          <cell r="B51">
            <v>342.9</v>
          </cell>
          <cell r="C51">
            <v>29.89</v>
          </cell>
          <cell r="D51">
            <v>32.81</v>
          </cell>
          <cell r="E51">
            <v>31.2</v>
          </cell>
          <cell r="F51">
            <v>125.29</v>
          </cell>
          <cell r="G51">
            <v>-7.85</v>
          </cell>
          <cell r="H51">
            <v>3.86</v>
          </cell>
          <cell r="I51">
            <v>4.38</v>
          </cell>
          <cell r="J51">
            <v>8.66</v>
          </cell>
          <cell r="K51">
            <v>0.11</v>
          </cell>
          <cell r="L51">
            <v>0.11</v>
          </cell>
          <cell r="M51">
            <v>0.12</v>
          </cell>
          <cell r="N51">
            <v>0.12</v>
          </cell>
        </row>
        <row r="52">
          <cell r="A52" t="str">
            <v xml:space="preserve">                   ปริมาณ:เมตริกตัน</v>
          </cell>
          <cell r="B52">
            <v>242562.93</v>
          </cell>
          <cell r="C52">
            <v>21677.96</v>
          </cell>
          <cell r="D52">
            <v>26197.67</v>
          </cell>
          <cell r="E52">
            <v>22002.51</v>
          </cell>
          <cell r="F52">
            <v>92177.57</v>
          </cell>
          <cell r="G52">
            <v>-28.34</v>
          </cell>
          <cell r="H52">
            <v>14.09</v>
          </cell>
          <cell r="I52">
            <v>1.5</v>
          </cell>
          <cell r="J52">
            <v>10.199999999999999</v>
          </cell>
          <cell r="K52">
            <v>80.709999999999994</v>
          </cell>
          <cell r="L52">
            <v>88.66</v>
          </cell>
          <cell r="M52">
            <v>85.86</v>
          </cell>
          <cell r="N52">
            <v>86.02</v>
          </cell>
        </row>
        <row r="53">
          <cell r="A53" t="str">
            <v xml:space="preserve">    1.6  น้ำตาลทราย</v>
          </cell>
          <cell r="B53">
            <v>2382.66</v>
          </cell>
          <cell r="C53">
            <v>240.32</v>
          </cell>
          <cell r="D53">
            <v>213.61</v>
          </cell>
          <cell r="E53">
            <v>326.77</v>
          </cell>
          <cell r="F53">
            <v>1122.47</v>
          </cell>
          <cell r="G53">
            <v>-31.8</v>
          </cell>
          <cell r="H53">
            <v>-27.7</v>
          </cell>
          <cell r="I53">
            <v>35.97</v>
          </cell>
          <cell r="J53">
            <v>7.72</v>
          </cell>
          <cell r="K53">
            <v>0.79</v>
          </cell>
          <cell r="L53">
            <v>0.72</v>
          </cell>
          <cell r="M53">
            <v>1.28</v>
          </cell>
          <cell r="N53">
            <v>1.05</v>
          </cell>
        </row>
        <row r="54">
          <cell r="A54" t="str">
            <v xml:space="preserve">                   ปริมาณ:เมตริกตัน</v>
          </cell>
          <cell r="B54">
            <v>4120170.77</v>
          </cell>
          <cell r="C54">
            <v>408162.29</v>
          </cell>
          <cell r="D54">
            <v>428181</v>
          </cell>
          <cell r="E54">
            <v>691142.83</v>
          </cell>
          <cell r="F54">
            <v>2299369.4300000002</v>
          </cell>
          <cell r="G54">
            <v>-37.64</v>
          </cell>
          <cell r="H54">
            <v>-12.94</v>
          </cell>
          <cell r="I54">
            <v>69.33</v>
          </cell>
          <cell r="J54">
            <v>30.35</v>
          </cell>
          <cell r="K54">
            <v>1370.97</v>
          </cell>
          <cell r="L54">
            <v>1449.09</v>
          </cell>
          <cell r="M54">
            <v>2697.13</v>
          </cell>
          <cell r="N54">
            <v>2145.79</v>
          </cell>
        </row>
        <row r="55">
          <cell r="A55" t="str">
            <v>2  สินค้าอุตสาหกรรมสำคัญ</v>
          </cell>
          <cell r="B55">
            <v>237461.11</v>
          </cell>
          <cell r="C55">
            <v>17440.68</v>
          </cell>
          <cell r="D55">
            <v>24593.19</v>
          </cell>
          <cell r="E55">
            <v>20337.07</v>
          </cell>
          <cell r="F55">
            <v>87604.88</v>
          </cell>
          <cell r="G55">
            <v>5.93</v>
          </cell>
          <cell r="H55">
            <v>23.51</v>
          </cell>
          <cell r="I55">
            <v>16.61</v>
          </cell>
          <cell r="J55">
            <v>18.72</v>
          </cell>
          <cell r="K55">
            <v>79.010000000000005</v>
          </cell>
          <cell r="L55">
            <v>83.23</v>
          </cell>
          <cell r="M55">
            <v>79.36</v>
          </cell>
          <cell r="N55">
            <v>81.75</v>
          </cell>
        </row>
        <row r="56">
          <cell r="A56" t="str">
            <v xml:space="preserve">    2.1  ยานพาหนะ  อุปกรณ์และส่วนประกอบ</v>
          </cell>
          <cell r="B56">
            <v>39405.660000000003</v>
          </cell>
          <cell r="C56">
            <v>2961.98</v>
          </cell>
          <cell r="D56">
            <v>3727.27</v>
          </cell>
          <cell r="E56">
            <v>2729.62</v>
          </cell>
          <cell r="F56">
            <v>12537.84</v>
          </cell>
          <cell r="G56">
            <v>-6.8</v>
          </cell>
          <cell r="H56">
            <v>0.32</v>
          </cell>
          <cell r="I56">
            <v>-7.84</v>
          </cell>
          <cell r="J56">
            <v>-4.25</v>
          </cell>
          <cell r="K56">
            <v>13.11</v>
          </cell>
          <cell r="L56">
            <v>12.61</v>
          </cell>
          <cell r="M56">
            <v>10.65</v>
          </cell>
          <cell r="N56">
            <v>11.7</v>
          </cell>
        </row>
        <row r="57">
          <cell r="A57" t="str">
            <v xml:space="preserve">          2.1.1  ยานยนต์</v>
          </cell>
          <cell r="B57">
            <v>23188.81</v>
          </cell>
          <cell r="C57">
            <v>1756.7</v>
          </cell>
          <cell r="D57">
            <v>2200.9299999999998</v>
          </cell>
          <cell r="E57">
            <v>1406.63</v>
          </cell>
          <cell r="F57">
            <v>6996.15</v>
          </cell>
          <cell r="G57">
            <v>-7.08</v>
          </cell>
          <cell r="H57">
            <v>3.68</v>
          </cell>
          <cell r="I57">
            <v>-19.93</v>
          </cell>
          <cell r="J57">
            <v>-8.9</v>
          </cell>
          <cell r="K57">
            <v>7.72</v>
          </cell>
          <cell r="L57">
            <v>7.45</v>
          </cell>
          <cell r="M57">
            <v>5.49</v>
          </cell>
          <cell r="N57">
            <v>6.53</v>
          </cell>
        </row>
        <row r="58">
          <cell r="A58" t="str">
            <v xml:space="preserve">                        -  รถยนต์นั่ง</v>
          </cell>
          <cell r="B58">
            <v>12241.83</v>
          </cell>
          <cell r="C58">
            <v>838.09</v>
          </cell>
          <cell r="D58">
            <v>1184.44</v>
          </cell>
          <cell r="E58">
            <v>675.69</v>
          </cell>
          <cell r="F58">
            <v>3542.83</v>
          </cell>
          <cell r="G58">
            <v>-4.42</v>
          </cell>
          <cell r="H58">
            <v>8.66</v>
          </cell>
          <cell r="I58">
            <v>-19.38</v>
          </cell>
          <cell r="J58">
            <v>-10.210000000000001</v>
          </cell>
          <cell r="K58">
            <v>4.07</v>
          </cell>
          <cell r="L58">
            <v>4.01</v>
          </cell>
          <cell r="M58">
            <v>2.64</v>
          </cell>
          <cell r="N58">
            <v>3.31</v>
          </cell>
        </row>
        <row r="59">
          <cell r="A59" t="str">
            <v xml:space="preserve">                        -  รถปิ๊กอัพ  รถบัสและรถบรรทุก</v>
          </cell>
          <cell r="B59">
            <v>8559.68</v>
          </cell>
          <cell r="C59">
            <v>747.92</v>
          </cell>
          <cell r="D59">
            <v>747.87</v>
          </cell>
          <cell r="E59">
            <v>531.47</v>
          </cell>
          <cell r="F59">
            <v>2528.41</v>
          </cell>
          <cell r="G59">
            <v>-8.2100000000000009</v>
          </cell>
          <cell r="H59">
            <v>-0.15</v>
          </cell>
          <cell r="I59">
            <v>-28.94</v>
          </cell>
          <cell r="J59">
            <v>-9.51</v>
          </cell>
          <cell r="K59">
            <v>2.85</v>
          </cell>
          <cell r="L59">
            <v>2.5299999999999998</v>
          </cell>
          <cell r="M59">
            <v>2.0699999999999998</v>
          </cell>
          <cell r="N59">
            <v>2.36</v>
          </cell>
        </row>
        <row r="60">
          <cell r="A60" t="str">
            <v xml:space="preserve">                        -  รถจักรยานยนต์</v>
          </cell>
          <cell r="B60">
            <v>2368.19</v>
          </cell>
          <cell r="C60">
            <v>169.35</v>
          </cell>
          <cell r="D60">
            <v>263.20999999999998</v>
          </cell>
          <cell r="E60">
            <v>193.1</v>
          </cell>
          <cell r="F60">
            <v>910.11</v>
          </cell>
          <cell r="G60">
            <v>-15.06</v>
          </cell>
          <cell r="H60">
            <v>-6.91</v>
          </cell>
          <cell r="I60">
            <v>14.02</v>
          </cell>
          <cell r="J60">
            <v>-2.56</v>
          </cell>
          <cell r="K60">
            <v>0.79</v>
          </cell>
          <cell r="L60">
            <v>0.89</v>
          </cell>
          <cell r="M60">
            <v>0.75</v>
          </cell>
          <cell r="N60">
            <v>0.85</v>
          </cell>
        </row>
        <row r="61">
          <cell r="A61" t="str">
            <v xml:space="preserve">                        -  รถจักรยาน</v>
          </cell>
          <cell r="B61">
            <v>18.899999999999999</v>
          </cell>
          <cell r="C61">
            <v>1.32</v>
          </cell>
          <cell r="D61">
            <v>5.4</v>
          </cell>
          <cell r="E61">
            <v>6.37</v>
          </cell>
          <cell r="F61">
            <v>14.8</v>
          </cell>
          <cell r="G61">
            <v>-44.83</v>
          </cell>
          <cell r="H61">
            <v>445.45</v>
          </cell>
          <cell r="I61">
            <v>382.58</v>
          </cell>
          <cell r="J61">
            <v>162.41</v>
          </cell>
          <cell r="K61">
            <v>0.01</v>
          </cell>
          <cell r="L61">
            <v>0.02</v>
          </cell>
          <cell r="M61">
            <v>0.02</v>
          </cell>
          <cell r="N61">
            <v>0.01</v>
          </cell>
        </row>
        <row r="62">
          <cell r="A62" t="str">
            <v xml:space="preserve">                        -  รถแวน</v>
          </cell>
          <cell r="B62">
            <v>0.21</v>
          </cell>
          <cell r="C62">
            <v>0.02</v>
          </cell>
          <cell r="D62">
            <v>0</v>
          </cell>
          <cell r="E62">
            <v>0</v>
          </cell>
          <cell r="F62">
            <v>0</v>
          </cell>
          <cell r="G62">
            <v>162.5</v>
          </cell>
          <cell r="H62">
            <v>0</v>
          </cell>
          <cell r="I62" t="str">
            <v>NULL</v>
          </cell>
          <cell r="J62" t="str">
            <v>NULL</v>
          </cell>
          <cell r="K62">
            <v>0</v>
          </cell>
          <cell r="L62" t="str">
            <v>NULL</v>
          </cell>
          <cell r="M62" t="str">
            <v>NULL</v>
          </cell>
          <cell r="N62" t="str">
            <v>NULL</v>
          </cell>
        </row>
        <row r="63">
          <cell r="A63" t="str">
            <v xml:space="preserve">          2.1.2  อุปกรณ์และส่วนประกอบ</v>
          </cell>
          <cell r="B63">
            <v>15491.4</v>
          </cell>
          <cell r="C63">
            <v>1145.92</v>
          </cell>
          <cell r="D63">
            <v>1405.03</v>
          </cell>
          <cell r="E63">
            <v>1261.73</v>
          </cell>
          <cell r="F63">
            <v>5248.27</v>
          </cell>
          <cell r="G63">
            <v>-3.1</v>
          </cell>
          <cell r="H63">
            <v>-2.95</v>
          </cell>
          <cell r="I63">
            <v>10.11</v>
          </cell>
          <cell r="J63">
            <v>2.94</v>
          </cell>
          <cell r="K63">
            <v>5.15</v>
          </cell>
          <cell r="L63">
            <v>4.76</v>
          </cell>
          <cell r="M63">
            <v>4.92</v>
          </cell>
          <cell r="N63">
            <v>4.9000000000000004</v>
          </cell>
        </row>
        <row r="64">
          <cell r="A64" t="str">
            <v xml:space="preserve">                        -  ส่วนประกอบและอุปกรณ์รถยนต์</v>
          </cell>
          <cell r="B64">
            <v>10239.92</v>
          </cell>
          <cell r="C64">
            <v>779.29</v>
          </cell>
          <cell r="D64">
            <v>918.63</v>
          </cell>
          <cell r="E64">
            <v>832.54</v>
          </cell>
          <cell r="F64">
            <v>3447.89</v>
          </cell>
          <cell r="G64">
            <v>1.88</v>
          </cell>
          <cell r="H64">
            <v>6.67</v>
          </cell>
          <cell r="I64">
            <v>6.83</v>
          </cell>
          <cell r="J64">
            <v>5.78</v>
          </cell>
          <cell r="K64">
            <v>3.41</v>
          </cell>
          <cell r="L64">
            <v>3.11</v>
          </cell>
          <cell r="M64">
            <v>3.25</v>
          </cell>
          <cell r="N64">
            <v>3.22</v>
          </cell>
        </row>
        <row r="65">
          <cell r="A65" t="str">
            <v xml:space="preserve">                        -  เครื่องยนต์สันดาปภายในแบบลูกสูบและส่วนประกอบ</v>
          </cell>
          <cell r="B65">
            <v>3641.05</v>
          </cell>
          <cell r="C65">
            <v>254.03</v>
          </cell>
          <cell r="D65">
            <v>328.22</v>
          </cell>
          <cell r="E65">
            <v>294.66000000000003</v>
          </cell>
          <cell r="F65">
            <v>1209.9100000000001</v>
          </cell>
          <cell r="G65">
            <v>-18.3</v>
          </cell>
          <cell r="H65">
            <v>-27.02</v>
          </cell>
          <cell r="I65">
            <v>15.99</v>
          </cell>
          <cell r="J65">
            <v>-7.97</v>
          </cell>
          <cell r="K65">
            <v>1.21</v>
          </cell>
          <cell r="L65">
            <v>1.1100000000000001</v>
          </cell>
          <cell r="M65">
            <v>1.1499999999999999</v>
          </cell>
          <cell r="N65">
            <v>1.1299999999999999</v>
          </cell>
        </row>
        <row r="66">
          <cell r="A66" t="str">
            <v xml:space="preserve">                        -  ส่วนประกอบรถจักรยานยนต์</v>
          </cell>
          <cell r="B66">
            <v>893.61</v>
          </cell>
          <cell r="C66">
            <v>60.09</v>
          </cell>
          <cell r="D66">
            <v>91.86</v>
          </cell>
          <cell r="E66">
            <v>72.680000000000007</v>
          </cell>
          <cell r="F66">
            <v>333.01</v>
          </cell>
          <cell r="G66">
            <v>11.61</v>
          </cell>
          <cell r="H66">
            <v>14.42</v>
          </cell>
          <cell r="I66">
            <v>20.95</v>
          </cell>
          <cell r="J66">
            <v>12.39</v>
          </cell>
          <cell r="K66">
            <v>0.3</v>
          </cell>
          <cell r="L66">
            <v>0.31</v>
          </cell>
          <cell r="M66">
            <v>0.28000000000000003</v>
          </cell>
          <cell r="N66">
            <v>0.31</v>
          </cell>
        </row>
        <row r="67">
          <cell r="A67" t="str">
            <v xml:space="preserve">                        -  เครื่องอุปกรณ์ไฟฟ้าสำหรับจุดระเบิดเครื่องยนต์  และส่วนประกอบ</v>
          </cell>
          <cell r="B67">
            <v>671.21</v>
          </cell>
          <cell r="C67">
            <v>49.05</v>
          </cell>
          <cell r="D67">
            <v>62.61</v>
          </cell>
          <cell r="E67">
            <v>58.89</v>
          </cell>
          <cell r="F67">
            <v>244.05</v>
          </cell>
          <cell r="G67">
            <v>4.95</v>
          </cell>
          <cell r="H67">
            <v>19.48</v>
          </cell>
          <cell r="I67">
            <v>20.059999999999999</v>
          </cell>
          <cell r="J67">
            <v>14.65</v>
          </cell>
          <cell r="K67">
            <v>0.22</v>
          </cell>
          <cell r="L67">
            <v>0.21</v>
          </cell>
          <cell r="M67">
            <v>0.23</v>
          </cell>
          <cell r="N67">
            <v>0.23</v>
          </cell>
        </row>
        <row r="68">
          <cell r="A68" t="str">
            <v xml:space="preserve">                        -  ส่วนประกอบรถจักรยาน</v>
          </cell>
          <cell r="B68">
            <v>45.6</v>
          </cell>
          <cell r="C68">
            <v>3.45</v>
          </cell>
          <cell r="D68">
            <v>3.71</v>
          </cell>
          <cell r="E68">
            <v>2.97</v>
          </cell>
          <cell r="F68">
            <v>13.4</v>
          </cell>
          <cell r="G68">
            <v>17.739999999999998</v>
          </cell>
          <cell r="H68">
            <v>-8.6199999999999992</v>
          </cell>
          <cell r="I68">
            <v>-13.91</v>
          </cell>
          <cell r="J68">
            <v>-9.64</v>
          </cell>
          <cell r="K68">
            <v>0.02</v>
          </cell>
          <cell r="L68">
            <v>0.01</v>
          </cell>
          <cell r="M68">
            <v>0.01</v>
          </cell>
          <cell r="N68">
            <v>0.01</v>
          </cell>
        </row>
        <row r="69">
          <cell r="A69" t="str">
            <v xml:space="preserve">          2.1.3  ยานพาหนะอื่น  ๆ  และส่วนประกอบ</v>
          </cell>
          <cell r="B69">
            <v>725.45</v>
          </cell>
          <cell r="C69">
            <v>59.35</v>
          </cell>
          <cell r="D69">
            <v>121.32</v>
          </cell>
          <cell r="E69">
            <v>61.25</v>
          </cell>
          <cell r="F69">
            <v>293.42</v>
          </cell>
          <cell r="G69">
            <v>-45.71</v>
          </cell>
          <cell r="H69">
            <v>-16.28</v>
          </cell>
          <cell r="I69">
            <v>3.2</v>
          </cell>
          <cell r="J69">
            <v>-7.22</v>
          </cell>
          <cell r="K69">
            <v>0.24</v>
          </cell>
          <cell r="L69">
            <v>0.41</v>
          </cell>
          <cell r="M69">
            <v>0.24</v>
          </cell>
          <cell r="N69">
            <v>0.27</v>
          </cell>
        </row>
        <row r="70">
          <cell r="A70" t="str">
            <v xml:space="preserve">    2.2  เครื่องอิเลคทรอนิกส์</v>
          </cell>
          <cell r="B70">
            <v>52939.73</v>
          </cell>
          <cell r="C70">
            <v>3900.55</v>
          </cell>
          <cell r="D70">
            <v>6218.23</v>
          </cell>
          <cell r="E70">
            <v>5242.2299999999996</v>
          </cell>
          <cell r="F70">
            <v>20233.61</v>
          </cell>
          <cell r="G70">
            <v>14.39</v>
          </cell>
          <cell r="H70">
            <v>47.84</v>
          </cell>
          <cell r="I70">
            <v>34.4</v>
          </cell>
          <cell r="J70">
            <v>30.97</v>
          </cell>
          <cell r="K70">
            <v>17.62</v>
          </cell>
          <cell r="L70">
            <v>21.04</v>
          </cell>
          <cell r="M70">
            <v>20.46</v>
          </cell>
          <cell r="N70">
            <v>18.88</v>
          </cell>
        </row>
        <row r="71">
          <cell r="A71" t="str">
            <v xml:space="preserve">          2.2.1  เครื่องคอมพิวเตอร์  อุปกรณ์  และ  ส่วนประกอบ</v>
          </cell>
          <cell r="B71">
            <v>24610.43</v>
          </cell>
          <cell r="C71">
            <v>1602.83</v>
          </cell>
          <cell r="D71">
            <v>3586.38</v>
          </cell>
          <cell r="E71">
            <v>2806.62</v>
          </cell>
          <cell r="F71">
            <v>10880.57</v>
          </cell>
          <cell r="G71">
            <v>38.11</v>
          </cell>
          <cell r="H71">
            <v>80.23</v>
          </cell>
          <cell r="I71">
            <v>75.099999999999994</v>
          </cell>
          <cell r="J71">
            <v>64.34</v>
          </cell>
          <cell r="K71">
            <v>8.19</v>
          </cell>
          <cell r="L71">
            <v>12.14</v>
          </cell>
          <cell r="M71">
            <v>10.95</v>
          </cell>
          <cell r="N71">
            <v>10.15</v>
          </cell>
        </row>
        <row r="72">
          <cell r="A72" t="str">
            <v xml:space="preserve">                        -  Hard  Disk  Drive</v>
          </cell>
          <cell r="B72">
            <v>10301.69</v>
          </cell>
          <cell r="C72">
            <v>586.11</v>
          </cell>
          <cell r="D72">
            <v>1309.29</v>
          </cell>
          <cell r="E72">
            <v>823.03</v>
          </cell>
          <cell r="F72">
            <v>3819.89</v>
          </cell>
          <cell r="G72">
            <v>25.55</v>
          </cell>
          <cell r="H72">
            <v>45.53</v>
          </cell>
          <cell r="I72">
            <v>40.42</v>
          </cell>
          <cell r="J72">
            <v>42.44</v>
          </cell>
          <cell r="K72">
            <v>3.43</v>
          </cell>
          <cell r="L72">
            <v>4.43</v>
          </cell>
          <cell r="M72">
            <v>3.21</v>
          </cell>
          <cell r="N72">
            <v>3.56</v>
          </cell>
        </row>
        <row r="73">
          <cell r="A73" t="str">
            <v xml:space="preserve">          2.2.2  แผงวงจรไฟฟ้า</v>
          </cell>
          <cell r="B73">
            <v>8687.33</v>
          </cell>
          <cell r="C73">
            <v>656.01</v>
          </cell>
          <cell r="D73">
            <v>938.7</v>
          </cell>
          <cell r="E73">
            <v>911.72</v>
          </cell>
          <cell r="F73">
            <v>3452.9</v>
          </cell>
          <cell r="G73">
            <v>-10.46</v>
          </cell>
          <cell r="H73">
            <v>41.5</v>
          </cell>
          <cell r="I73">
            <v>38.979999999999997</v>
          </cell>
          <cell r="J73">
            <v>28.14</v>
          </cell>
          <cell r="K73">
            <v>2.89</v>
          </cell>
          <cell r="L73">
            <v>3.18</v>
          </cell>
          <cell r="M73">
            <v>3.56</v>
          </cell>
          <cell r="N73">
            <v>3.22</v>
          </cell>
        </row>
        <row r="74">
          <cell r="A74" t="str">
            <v xml:space="preserve">          2.2.3  อุปกรณ์กึ่งตัวนำ  ทรานซิสเตอร์  และไดโอต</v>
          </cell>
          <cell r="B74">
            <v>3708.1</v>
          </cell>
          <cell r="C74">
            <v>366.85</v>
          </cell>
          <cell r="D74">
            <v>269.24</v>
          </cell>
          <cell r="E74">
            <v>245.54</v>
          </cell>
          <cell r="F74">
            <v>932.35</v>
          </cell>
          <cell r="G74">
            <v>-29.23</v>
          </cell>
          <cell r="H74">
            <v>-31.2</v>
          </cell>
          <cell r="I74">
            <v>-33.07</v>
          </cell>
          <cell r="J74">
            <v>-37.24</v>
          </cell>
          <cell r="K74">
            <v>1.23</v>
          </cell>
          <cell r="L74">
            <v>0.91</v>
          </cell>
          <cell r="M74">
            <v>0.96</v>
          </cell>
          <cell r="N74">
            <v>0.87</v>
          </cell>
        </row>
        <row r="75">
          <cell r="A75" t="str">
            <v xml:space="preserve">          2.2.4  เครื่องอิเล็คทรอนิกส์อื่นๆ</v>
          </cell>
          <cell r="B75">
            <v>15933.88</v>
          </cell>
          <cell r="C75">
            <v>1274.8599999999999</v>
          </cell>
          <cell r="D75">
            <v>1423.92</v>
          </cell>
          <cell r="E75">
            <v>1278.3399999999999</v>
          </cell>
          <cell r="F75">
            <v>4967.79</v>
          </cell>
          <cell r="G75">
            <v>17.87</v>
          </cell>
          <cell r="H75">
            <v>22.61</v>
          </cell>
          <cell r="I75">
            <v>0.27</v>
          </cell>
          <cell r="J75">
            <v>6.87</v>
          </cell>
          <cell r="K75">
            <v>5.3</v>
          </cell>
          <cell r="L75">
            <v>4.82</v>
          </cell>
          <cell r="M75">
            <v>4.99</v>
          </cell>
          <cell r="N75">
            <v>4.6399999999999997</v>
          </cell>
        </row>
        <row r="76">
          <cell r="A76" t="str">
            <v xml:space="preserve">    2.3  เครื่องใช้ไฟฟ้า</v>
          </cell>
          <cell r="B76">
            <v>29522.53</v>
          </cell>
          <cell r="C76">
            <v>2275.8200000000002</v>
          </cell>
          <cell r="D76">
            <v>2950.11</v>
          </cell>
          <cell r="E76">
            <v>2474.89</v>
          </cell>
          <cell r="F76">
            <v>10712.55</v>
          </cell>
          <cell r="G76">
            <v>3.02</v>
          </cell>
          <cell r="H76">
            <v>10.32</v>
          </cell>
          <cell r="I76">
            <v>8.75</v>
          </cell>
          <cell r="J76">
            <v>10.98</v>
          </cell>
          <cell r="K76">
            <v>9.82</v>
          </cell>
          <cell r="L76">
            <v>9.98</v>
          </cell>
          <cell r="M76">
            <v>9.66</v>
          </cell>
          <cell r="N76">
            <v>10</v>
          </cell>
        </row>
        <row r="77">
          <cell r="A77" t="str">
            <v xml:space="preserve">          2.3.1  เครื่องปรับอากาศและส่วนประกอบ</v>
          </cell>
          <cell r="B77">
            <v>6888.8</v>
          </cell>
          <cell r="C77">
            <v>625.32000000000005</v>
          </cell>
          <cell r="D77">
            <v>875.57</v>
          </cell>
          <cell r="E77">
            <v>632.61</v>
          </cell>
          <cell r="F77">
            <v>3163.99</v>
          </cell>
          <cell r="G77">
            <v>5.96</v>
          </cell>
          <cell r="H77">
            <v>19.12</v>
          </cell>
          <cell r="I77">
            <v>1.17</v>
          </cell>
          <cell r="J77">
            <v>21.45</v>
          </cell>
          <cell r="K77">
            <v>2.29</v>
          </cell>
          <cell r="L77">
            <v>2.96</v>
          </cell>
          <cell r="M77">
            <v>2.4700000000000002</v>
          </cell>
          <cell r="N77">
            <v>2.95</v>
          </cell>
        </row>
        <row r="78">
          <cell r="A78" t="str">
            <v xml:space="preserve">          2.3.2  เครื่องรับวิทยุโทรทัศน์และส่วนประกอบ</v>
          </cell>
          <cell r="B78">
            <v>2905.1</v>
          </cell>
          <cell r="C78">
            <v>213.29</v>
          </cell>
          <cell r="D78">
            <v>219.57</v>
          </cell>
          <cell r="E78">
            <v>197.29</v>
          </cell>
          <cell r="F78">
            <v>864.41</v>
          </cell>
          <cell r="G78">
            <v>-5.01</v>
          </cell>
          <cell r="H78">
            <v>-9.2200000000000006</v>
          </cell>
          <cell r="I78">
            <v>-7.5</v>
          </cell>
          <cell r="J78">
            <v>-6.11</v>
          </cell>
          <cell r="K78">
            <v>0.97</v>
          </cell>
          <cell r="L78">
            <v>0.74</v>
          </cell>
          <cell r="M78">
            <v>0.77</v>
          </cell>
          <cell r="N78">
            <v>0.81</v>
          </cell>
        </row>
        <row r="79">
          <cell r="A79" t="str">
            <v xml:space="preserve">          2.3.3  ตู้เย็น  ตู้แช่แข็งและส่วนประกอบ</v>
          </cell>
          <cell r="B79">
            <v>2169.64</v>
          </cell>
          <cell r="C79">
            <v>175.19</v>
          </cell>
          <cell r="D79">
            <v>202.88</v>
          </cell>
          <cell r="E79">
            <v>175.23</v>
          </cell>
          <cell r="F79">
            <v>725.27</v>
          </cell>
          <cell r="G79">
            <v>4.82</v>
          </cell>
          <cell r="H79">
            <v>-0.5</v>
          </cell>
          <cell r="I79">
            <v>0.02</v>
          </cell>
          <cell r="J79">
            <v>0.53</v>
          </cell>
          <cell r="K79">
            <v>0.72</v>
          </cell>
          <cell r="L79">
            <v>0.69</v>
          </cell>
          <cell r="M79">
            <v>0.68</v>
          </cell>
          <cell r="N79">
            <v>0.68</v>
          </cell>
        </row>
        <row r="80">
          <cell r="A80" t="str">
            <v xml:space="preserve">          2.3.4  แผงสวิทซ์และแผงควบคุมกระแสไฟฟ้า</v>
          </cell>
          <cell r="B80">
            <v>3215.18</v>
          </cell>
          <cell r="C80">
            <v>217.48</v>
          </cell>
          <cell r="D80">
            <v>342.15</v>
          </cell>
          <cell r="E80">
            <v>300.64999999999998</v>
          </cell>
          <cell r="F80">
            <v>1219.97</v>
          </cell>
          <cell r="G80">
            <v>19.36</v>
          </cell>
          <cell r="H80">
            <v>17.11</v>
          </cell>
          <cell r="I80">
            <v>38.24</v>
          </cell>
          <cell r="J80">
            <v>29.51</v>
          </cell>
          <cell r="K80">
            <v>1.07</v>
          </cell>
          <cell r="L80">
            <v>1.1599999999999999</v>
          </cell>
          <cell r="M80">
            <v>1.17</v>
          </cell>
          <cell r="N80">
            <v>1.1399999999999999</v>
          </cell>
        </row>
        <row r="81">
          <cell r="A81" t="str">
            <v xml:space="preserve">          2.3.5  เครื่องใช้ไฟฟ้าอื่นๆ</v>
          </cell>
          <cell r="B81">
            <v>14221.26</v>
          </cell>
          <cell r="C81">
            <v>1033.28</v>
          </cell>
          <cell r="D81">
            <v>1306.19</v>
          </cell>
          <cell r="E81">
            <v>1160.56</v>
          </cell>
          <cell r="F81">
            <v>4718.71</v>
          </cell>
          <cell r="G81">
            <v>-0.42</v>
          </cell>
          <cell r="H81">
            <v>10.58</v>
          </cell>
          <cell r="I81">
            <v>12.32</v>
          </cell>
          <cell r="J81">
            <v>7.66</v>
          </cell>
          <cell r="K81">
            <v>4.7300000000000004</v>
          </cell>
          <cell r="L81">
            <v>4.42</v>
          </cell>
          <cell r="M81">
            <v>4.53</v>
          </cell>
          <cell r="N81">
            <v>4.4000000000000004</v>
          </cell>
        </row>
        <row r="82">
          <cell r="A82" t="str">
            <v xml:space="preserve">    2.4  อัญมณีและเครื่องประดับ</v>
          </cell>
          <cell r="B82">
            <v>18424.78</v>
          </cell>
          <cell r="C82">
            <v>800.84</v>
          </cell>
          <cell r="D82">
            <v>2621.81</v>
          </cell>
          <cell r="E82">
            <v>1739.44</v>
          </cell>
          <cell r="F82">
            <v>10518.4</v>
          </cell>
          <cell r="G82">
            <v>24.6</v>
          </cell>
          <cell r="H82">
            <v>142.07</v>
          </cell>
          <cell r="I82">
            <v>117.2</v>
          </cell>
          <cell r="J82">
            <v>113.97</v>
          </cell>
          <cell r="K82">
            <v>6.13</v>
          </cell>
          <cell r="L82">
            <v>8.8699999999999992</v>
          </cell>
          <cell r="M82">
            <v>6.79</v>
          </cell>
          <cell r="N82">
            <v>9.82</v>
          </cell>
        </row>
        <row r="83">
          <cell r="A83" t="str">
            <v xml:space="preserve">          -  ทองคำยังไม่ขึ้นรูป</v>
          </cell>
          <cell r="B83">
            <v>8758.0400000000009</v>
          </cell>
          <cell r="C83">
            <v>288.64</v>
          </cell>
          <cell r="D83">
            <v>1447.95</v>
          </cell>
          <cell r="E83">
            <v>1011.76</v>
          </cell>
          <cell r="F83">
            <v>4561.22</v>
          </cell>
          <cell r="G83">
            <v>46.48</v>
          </cell>
          <cell r="H83">
            <v>269.54000000000002</v>
          </cell>
          <cell r="I83">
            <v>250.53</v>
          </cell>
          <cell r="J83">
            <v>141.33000000000001</v>
          </cell>
          <cell r="K83">
            <v>2.91</v>
          </cell>
          <cell r="L83">
            <v>4.9000000000000004</v>
          </cell>
          <cell r="M83">
            <v>3.95</v>
          </cell>
          <cell r="N83">
            <v>4.26</v>
          </cell>
        </row>
        <row r="84">
          <cell r="A84" t="str">
            <v xml:space="preserve">          -  อัญมณีและเครื่องประดับ  (ไม่รวมทองคำยังไม่ได้ขึ้นรูป)</v>
          </cell>
          <cell r="B84">
            <v>9666.74</v>
          </cell>
          <cell r="C84">
            <v>512.20000000000005</v>
          </cell>
          <cell r="D84">
            <v>1173.8599999999999</v>
          </cell>
          <cell r="E84">
            <v>727.68</v>
          </cell>
          <cell r="F84">
            <v>5957.18</v>
          </cell>
          <cell r="G84">
            <v>9.74</v>
          </cell>
          <cell r="H84">
            <v>69.81</v>
          </cell>
          <cell r="I84">
            <v>42.07</v>
          </cell>
          <cell r="J84">
            <v>96.89</v>
          </cell>
          <cell r="K84">
            <v>3.22</v>
          </cell>
          <cell r="L84">
            <v>3.97</v>
          </cell>
          <cell r="M84">
            <v>2.84</v>
          </cell>
          <cell r="N84">
            <v>5.56</v>
          </cell>
        </row>
        <row r="85">
          <cell r="A85" t="str">
            <v xml:space="preserve">    2.5  เม็ดและผลิตภัณฑ์พลาสติก</v>
          </cell>
          <cell r="B85">
            <v>13300.22</v>
          </cell>
          <cell r="C85">
            <v>1058.55</v>
          </cell>
          <cell r="D85">
            <v>1183.74</v>
          </cell>
          <cell r="E85">
            <v>1050.81</v>
          </cell>
          <cell r="F85">
            <v>4380.79</v>
          </cell>
          <cell r="G85">
            <v>2.04</v>
          </cell>
          <cell r="H85">
            <v>7.83</v>
          </cell>
          <cell r="I85">
            <v>-0.73</v>
          </cell>
          <cell r="J85">
            <v>3.74</v>
          </cell>
          <cell r="K85">
            <v>4.43</v>
          </cell>
          <cell r="L85">
            <v>4.01</v>
          </cell>
          <cell r="M85">
            <v>4.0999999999999996</v>
          </cell>
          <cell r="N85">
            <v>4.09</v>
          </cell>
        </row>
        <row r="86">
          <cell r="A86" t="str">
            <v xml:space="preserve">          2.5.1  เม็ดพลาสติก</v>
          </cell>
          <cell r="B86">
            <v>8793.98</v>
          </cell>
          <cell r="C86">
            <v>727.43</v>
          </cell>
          <cell r="D86">
            <v>781.52</v>
          </cell>
          <cell r="E86">
            <v>686.5</v>
          </cell>
          <cell r="F86">
            <v>2867.6</v>
          </cell>
          <cell r="G86">
            <v>-0.94</v>
          </cell>
          <cell r="H86">
            <v>7.65</v>
          </cell>
          <cell r="I86">
            <v>-5.63</v>
          </cell>
          <cell r="J86">
            <v>1.8</v>
          </cell>
          <cell r="K86">
            <v>2.93</v>
          </cell>
          <cell r="L86">
            <v>2.64</v>
          </cell>
          <cell r="M86">
            <v>2.68</v>
          </cell>
          <cell r="N86">
            <v>2.68</v>
          </cell>
        </row>
        <row r="87">
          <cell r="A87" t="str">
            <v xml:space="preserve">          2.5.2  ผลิตภัณฑ์พลาสติก</v>
          </cell>
          <cell r="B87">
            <v>4506.24</v>
          </cell>
          <cell r="C87">
            <v>331.12</v>
          </cell>
          <cell r="D87">
            <v>402.22</v>
          </cell>
          <cell r="E87">
            <v>364.31</v>
          </cell>
          <cell r="F87">
            <v>1513.19</v>
          </cell>
          <cell r="G87">
            <v>8.39</v>
          </cell>
          <cell r="H87">
            <v>8.18</v>
          </cell>
          <cell r="I87">
            <v>10.02</v>
          </cell>
          <cell r="J87">
            <v>7.62</v>
          </cell>
          <cell r="K87">
            <v>1.5</v>
          </cell>
          <cell r="L87">
            <v>1.36</v>
          </cell>
          <cell r="M87">
            <v>1.42</v>
          </cell>
          <cell r="N87">
            <v>1.41</v>
          </cell>
        </row>
        <row r="88">
          <cell r="A88" t="str">
            <v xml:space="preserve">    2.6  วัสดุก่อสร้าง</v>
          </cell>
          <cell r="B88">
            <v>11456.04</v>
          </cell>
          <cell r="C88">
            <v>905.24</v>
          </cell>
          <cell r="D88">
            <v>1144.0899999999999</v>
          </cell>
          <cell r="E88">
            <v>950.93</v>
          </cell>
          <cell r="F88">
            <v>4038.94</v>
          </cell>
          <cell r="G88">
            <v>3.33</v>
          </cell>
          <cell r="H88">
            <v>8.7200000000000006</v>
          </cell>
          <cell r="I88">
            <v>5.05</v>
          </cell>
          <cell r="J88">
            <v>4.66</v>
          </cell>
          <cell r="K88">
            <v>3.81</v>
          </cell>
          <cell r="L88">
            <v>3.87</v>
          </cell>
          <cell r="M88">
            <v>3.71</v>
          </cell>
          <cell r="N88">
            <v>3.77</v>
          </cell>
        </row>
        <row r="89">
          <cell r="A89" t="str">
            <v xml:space="preserve">          -  เหล็ก  เหล็กกล้า  และผลิตภัณฑ์</v>
          </cell>
          <cell r="B89">
            <v>6635.02</v>
          </cell>
          <cell r="C89">
            <v>570.45000000000005</v>
          </cell>
          <cell r="D89">
            <v>662.48</v>
          </cell>
          <cell r="E89">
            <v>526.92999999999995</v>
          </cell>
          <cell r="F89">
            <v>2208.02</v>
          </cell>
          <cell r="G89">
            <v>-4.57</v>
          </cell>
          <cell r="H89">
            <v>0.37</v>
          </cell>
          <cell r="I89">
            <v>-7.63</v>
          </cell>
          <cell r="J89">
            <v>-9.58</v>
          </cell>
          <cell r="K89">
            <v>2.21</v>
          </cell>
          <cell r="L89">
            <v>2.2400000000000002</v>
          </cell>
          <cell r="M89">
            <v>2.06</v>
          </cell>
          <cell r="N89">
            <v>2.06</v>
          </cell>
        </row>
        <row r="90">
          <cell r="A90" t="str">
            <v xml:space="preserve">          -  ผลิตภัณฑ์อลูมิเนียม</v>
          </cell>
          <cell r="B90">
            <v>3295.92</v>
          </cell>
          <cell r="C90">
            <v>224.14</v>
          </cell>
          <cell r="D90">
            <v>338.07</v>
          </cell>
          <cell r="E90">
            <v>297.82</v>
          </cell>
          <cell r="F90">
            <v>1310.4000000000001</v>
          </cell>
          <cell r="G90">
            <v>25.73</v>
          </cell>
          <cell r="H90">
            <v>30.45</v>
          </cell>
          <cell r="I90">
            <v>32.869999999999997</v>
          </cell>
          <cell r="J90">
            <v>40.58</v>
          </cell>
          <cell r="K90">
            <v>1.1000000000000001</v>
          </cell>
          <cell r="L90">
            <v>1.1399999999999999</v>
          </cell>
          <cell r="M90">
            <v>1.1599999999999999</v>
          </cell>
          <cell r="N90">
            <v>1.22</v>
          </cell>
        </row>
        <row r="91">
          <cell r="A91" t="str">
            <v xml:space="preserve">    2.7  สิ่งทอ</v>
          </cell>
          <cell r="B91">
            <v>6196.68</v>
          </cell>
          <cell r="C91">
            <v>490.47</v>
          </cell>
          <cell r="D91">
            <v>547.30999999999995</v>
          </cell>
          <cell r="E91">
            <v>474.27</v>
          </cell>
          <cell r="F91">
            <v>2024.14</v>
          </cell>
          <cell r="G91">
            <v>2.73</v>
          </cell>
          <cell r="H91">
            <v>0.77</v>
          </cell>
          <cell r="I91">
            <v>-3.3</v>
          </cell>
          <cell r="J91">
            <v>0.22</v>
          </cell>
          <cell r="K91">
            <v>2.06</v>
          </cell>
          <cell r="L91">
            <v>1.85</v>
          </cell>
          <cell r="M91">
            <v>1.85</v>
          </cell>
          <cell r="N91">
            <v>1.89</v>
          </cell>
        </row>
        <row r="92">
          <cell r="A92" t="str">
            <v xml:space="preserve">    2.8  ผลิตภัณฑ์ยาง</v>
          </cell>
          <cell r="B92">
            <v>14239.34</v>
          </cell>
          <cell r="C92">
            <v>1019.11</v>
          </cell>
          <cell r="D92">
            <v>1382.29</v>
          </cell>
          <cell r="E92">
            <v>1180.94</v>
          </cell>
          <cell r="F92">
            <v>5118.8100000000004</v>
          </cell>
          <cell r="G92">
            <v>7.57</v>
          </cell>
          <cell r="H92">
            <v>17.66</v>
          </cell>
          <cell r="I92">
            <v>15.88</v>
          </cell>
          <cell r="J92">
            <v>17.600000000000001</v>
          </cell>
          <cell r="K92">
            <v>4.74</v>
          </cell>
          <cell r="L92">
            <v>4.68</v>
          </cell>
          <cell r="M92">
            <v>4.6100000000000003</v>
          </cell>
          <cell r="N92">
            <v>4.78</v>
          </cell>
        </row>
        <row r="93">
          <cell r="A93" t="str">
            <v xml:space="preserve">          -  ยางยานพาหนะ</v>
          </cell>
          <cell r="B93">
            <v>7569.39</v>
          </cell>
          <cell r="C93">
            <v>545.08000000000004</v>
          </cell>
          <cell r="D93">
            <v>706.65</v>
          </cell>
          <cell r="E93">
            <v>568.66999999999996</v>
          </cell>
          <cell r="F93">
            <v>2559.29</v>
          </cell>
          <cell r="G93">
            <v>5.98</v>
          </cell>
          <cell r="H93">
            <v>3.41</v>
          </cell>
          <cell r="I93">
            <v>4.33</v>
          </cell>
          <cell r="J93">
            <v>5.37</v>
          </cell>
          <cell r="K93">
            <v>2.52</v>
          </cell>
          <cell r="L93">
            <v>2.39</v>
          </cell>
          <cell r="M93">
            <v>2.2200000000000002</v>
          </cell>
          <cell r="N93">
            <v>2.39</v>
          </cell>
        </row>
        <row r="94">
          <cell r="A94" t="str">
            <v xml:space="preserve">          -  ถุงมือยาง</v>
          </cell>
          <cell r="B94">
            <v>1481.04</v>
          </cell>
          <cell r="C94">
            <v>108.38</v>
          </cell>
          <cell r="D94">
            <v>117.21</v>
          </cell>
          <cell r="E94">
            <v>112.91</v>
          </cell>
          <cell r="F94">
            <v>476.09</v>
          </cell>
          <cell r="G94">
            <v>16.82</v>
          </cell>
          <cell r="H94">
            <v>-8</v>
          </cell>
          <cell r="I94">
            <v>4.18</v>
          </cell>
          <cell r="J94">
            <v>3.56</v>
          </cell>
          <cell r="K94">
            <v>0.49</v>
          </cell>
          <cell r="L94">
            <v>0.4</v>
          </cell>
          <cell r="M94">
            <v>0.44</v>
          </cell>
          <cell r="N94">
            <v>0.44</v>
          </cell>
        </row>
        <row r="95">
          <cell r="A95" t="str">
            <v xml:space="preserve">    2.9  เคมีภัณฑ์</v>
          </cell>
          <cell r="B95">
            <v>8422.2999999999993</v>
          </cell>
          <cell r="C95">
            <v>609.44000000000005</v>
          </cell>
          <cell r="D95">
            <v>716.84</v>
          </cell>
          <cell r="E95">
            <v>662.53</v>
          </cell>
          <cell r="F95">
            <v>2726.5</v>
          </cell>
          <cell r="G95">
            <v>4.55</v>
          </cell>
          <cell r="H95">
            <v>6.37</v>
          </cell>
          <cell r="I95">
            <v>8.7100000000000009</v>
          </cell>
          <cell r="J95">
            <v>10</v>
          </cell>
          <cell r="K95">
            <v>2.8</v>
          </cell>
          <cell r="L95">
            <v>2.4300000000000002</v>
          </cell>
          <cell r="M95">
            <v>2.59</v>
          </cell>
          <cell r="N95">
            <v>2.54</v>
          </cell>
        </row>
        <row r="96">
          <cell r="A96" t="str">
            <v xml:space="preserve">    2.10  เครื่องจักรกลและส่วนประกอบของเครื่องจักรกล</v>
          </cell>
          <cell r="B96">
            <v>10315.99</v>
          </cell>
          <cell r="C96">
            <v>889.15</v>
          </cell>
          <cell r="D96">
            <v>898.69</v>
          </cell>
          <cell r="E96">
            <v>772.59</v>
          </cell>
          <cell r="F96">
            <v>3433.49</v>
          </cell>
          <cell r="G96">
            <v>17.350000000000001</v>
          </cell>
          <cell r="H96">
            <v>17.28</v>
          </cell>
          <cell r="I96">
            <v>-13.11</v>
          </cell>
          <cell r="J96">
            <v>11.93</v>
          </cell>
          <cell r="K96">
            <v>3.43</v>
          </cell>
          <cell r="L96">
            <v>3.04</v>
          </cell>
          <cell r="M96">
            <v>3.01</v>
          </cell>
          <cell r="N96">
            <v>3.2</v>
          </cell>
        </row>
        <row r="97">
          <cell r="A97" t="str">
            <v xml:space="preserve">    2.11  เครื่องสำอาง  สบู่  และผลิตภัณฑ์รักษาผิว</v>
          </cell>
          <cell r="B97">
            <v>3540</v>
          </cell>
          <cell r="C97">
            <v>290.79000000000002</v>
          </cell>
          <cell r="D97">
            <v>309.60000000000002</v>
          </cell>
          <cell r="E97">
            <v>271.89999999999998</v>
          </cell>
          <cell r="F97">
            <v>1186.77</v>
          </cell>
          <cell r="G97">
            <v>4.7</v>
          </cell>
          <cell r="H97">
            <v>-0.81</v>
          </cell>
          <cell r="I97">
            <v>-6.5</v>
          </cell>
          <cell r="J97">
            <v>-1.61</v>
          </cell>
          <cell r="K97">
            <v>1.18</v>
          </cell>
          <cell r="L97">
            <v>1.05</v>
          </cell>
          <cell r="M97">
            <v>1.06</v>
          </cell>
          <cell r="N97">
            <v>1.1100000000000001</v>
          </cell>
        </row>
        <row r="98">
          <cell r="A98" t="str">
            <v xml:space="preserve">    2.12  เฟอร์นิเจอร์และชิ้นส่วน</v>
          </cell>
          <cell r="B98">
            <v>1455.7</v>
          </cell>
          <cell r="C98">
            <v>111.78</v>
          </cell>
          <cell r="D98">
            <v>146.72999999999999</v>
          </cell>
          <cell r="E98">
            <v>118.28</v>
          </cell>
          <cell r="F98">
            <v>519.63</v>
          </cell>
          <cell r="G98">
            <v>7.27</v>
          </cell>
          <cell r="H98">
            <v>23.84</v>
          </cell>
          <cell r="I98">
            <v>5.81</v>
          </cell>
          <cell r="J98">
            <v>18.09</v>
          </cell>
          <cell r="K98">
            <v>0.48</v>
          </cell>
          <cell r="L98">
            <v>0.5</v>
          </cell>
          <cell r="M98">
            <v>0.46</v>
          </cell>
          <cell r="N98">
            <v>0.48</v>
          </cell>
        </row>
        <row r="99">
          <cell r="A99" t="str">
            <v xml:space="preserve">    2.13  เครื่องมือแพทย์  อุปกรณ์และผลิตภัณฑ์เภสัชภัณฑ์</v>
          </cell>
          <cell r="B99">
            <v>1741.49</v>
          </cell>
          <cell r="C99">
            <v>120.09</v>
          </cell>
          <cell r="D99">
            <v>147.52000000000001</v>
          </cell>
          <cell r="E99">
            <v>141.26</v>
          </cell>
          <cell r="F99">
            <v>546.41</v>
          </cell>
          <cell r="G99">
            <v>9.74</v>
          </cell>
          <cell r="H99">
            <v>4.97</v>
          </cell>
          <cell r="I99">
            <v>17.63</v>
          </cell>
          <cell r="J99">
            <v>3.87</v>
          </cell>
          <cell r="K99">
            <v>0.57999999999999996</v>
          </cell>
          <cell r="L99">
            <v>0.5</v>
          </cell>
          <cell r="M99">
            <v>0.55000000000000004</v>
          </cell>
          <cell r="N99">
            <v>0.51</v>
          </cell>
        </row>
        <row r="100">
          <cell r="A100" t="str">
            <v xml:space="preserve">          -  เครื่องมือแพทย์และอุปกรณ์</v>
          </cell>
          <cell r="B100">
            <v>1103.08</v>
          </cell>
          <cell r="C100">
            <v>71.8</v>
          </cell>
          <cell r="D100">
            <v>95.86</v>
          </cell>
          <cell r="E100">
            <v>91.94</v>
          </cell>
          <cell r="F100">
            <v>352.67</v>
          </cell>
          <cell r="G100">
            <v>13.64</v>
          </cell>
          <cell r="H100">
            <v>8.07</v>
          </cell>
          <cell r="I100">
            <v>28.05</v>
          </cell>
          <cell r="J100">
            <v>7.87</v>
          </cell>
          <cell r="K100">
            <v>0.37</v>
          </cell>
          <cell r="L100">
            <v>0.32</v>
          </cell>
          <cell r="M100">
            <v>0.36</v>
          </cell>
          <cell r="N100">
            <v>0.33</v>
          </cell>
        </row>
        <row r="101">
          <cell r="A101" t="str">
            <v xml:space="preserve">          -  ผลิตภัณฑ์เภสัชภัณฑ์</v>
          </cell>
          <cell r="B101">
            <v>638.41</v>
          </cell>
          <cell r="C101">
            <v>48.28</v>
          </cell>
          <cell r="D101">
            <v>51.65</v>
          </cell>
          <cell r="E101">
            <v>49.32</v>
          </cell>
          <cell r="F101">
            <v>193.74</v>
          </cell>
          <cell r="G101">
            <v>3.61</v>
          </cell>
          <cell r="H101">
            <v>-0.35</v>
          </cell>
          <cell r="I101">
            <v>2.15</v>
          </cell>
          <cell r="J101">
            <v>-2.71</v>
          </cell>
          <cell r="K101">
            <v>0.21</v>
          </cell>
          <cell r="L101">
            <v>0.17</v>
          </cell>
          <cell r="M101">
            <v>0.19</v>
          </cell>
          <cell r="N101">
            <v>0.18</v>
          </cell>
        </row>
        <row r="102">
          <cell r="A102" t="str">
            <v xml:space="preserve">    2.14  เครื่องใช้บนโต๊ะอาหาร  เครื่องครัว  และของใช้ในบ้านเรือน</v>
          </cell>
          <cell r="B102">
            <v>618.46</v>
          </cell>
          <cell r="C102">
            <v>47.25</v>
          </cell>
          <cell r="D102">
            <v>56.76</v>
          </cell>
          <cell r="E102">
            <v>50.35</v>
          </cell>
          <cell r="F102">
            <v>202.09</v>
          </cell>
          <cell r="G102">
            <v>-0.18</v>
          </cell>
          <cell r="H102">
            <v>3.61</v>
          </cell>
          <cell r="I102">
            <v>6.56</v>
          </cell>
          <cell r="J102">
            <v>1.55</v>
          </cell>
          <cell r="K102">
            <v>0.21</v>
          </cell>
          <cell r="L102">
            <v>0.19</v>
          </cell>
          <cell r="M102">
            <v>0.2</v>
          </cell>
          <cell r="N102">
            <v>0.19</v>
          </cell>
        </row>
        <row r="103">
          <cell r="A103" t="str">
            <v xml:space="preserve">    2.15  หนังและผลิตภัณฑ์หนังฟอกและหนังอัด</v>
          </cell>
          <cell r="B103">
            <v>724.41</v>
          </cell>
          <cell r="C103">
            <v>55.22</v>
          </cell>
          <cell r="D103">
            <v>55.27</v>
          </cell>
          <cell r="E103">
            <v>53.96</v>
          </cell>
          <cell r="F103">
            <v>224.22</v>
          </cell>
          <cell r="G103">
            <v>5</v>
          </cell>
          <cell r="H103">
            <v>-16.489999999999998</v>
          </cell>
          <cell r="I103">
            <v>-2.2799999999999998</v>
          </cell>
          <cell r="J103">
            <v>-7.05</v>
          </cell>
          <cell r="K103">
            <v>0.24</v>
          </cell>
          <cell r="L103">
            <v>0.19</v>
          </cell>
          <cell r="M103">
            <v>0.21</v>
          </cell>
          <cell r="N103">
            <v>0.21</v>
          </cell>
        </row>
        <row r="104">
          <cell r="A104" t="str">
            <v xml:space="preserve">    2.16  รองเท้าและชิ้นส่วน</v>
          </cell>
          <cell r="B104">
            <v>560.77</v>
          </cell>
          <cell r="C104">
            <v>40.840000000000003</v>
          </cell>
          <cell r="D104">
            <v>46.46</v>
          </cell>
          <cell r="E104">
            <v>41.1</v>
          </cell>
          <cell r="F104">
            <v>183.85</v>
          </cell>
          <cell r="G104">
            <v>-2.46</v>
          </cell>
          <cell r="H104">
            <v>9.91</v>
          </cell>
          <cell r="I104">
            <v>0.64</v>
          </cell>
          <cell r="J104">
            <v>9.5500000000000007</v>
          </cell>
          <cell r="K104">
            <v>0.19</v>
          </cell>
          <cell r="L104">
            <v>0.16</v>
          </cell>
          <cell r="M104">
            <v>0.16</v>
          </cell>
          <cell r="N104">
            <v>0.17</v>
          </cell>
        </row>
        <row r="105">
          <cell r="A105" t="str">
            <v xml:space="preserve">    2.17  เครื่องกีฬาและเครื่องเล่นเกมส์</v>
          </cell>
          <cell r="B105">
            <v>557.4</v>
          </cell>
          <cell r="C105">
            <v>44.5</v>
          </cell>
          <cell r="D105">
            <v>51.72</v>
          </cell>
          <cell r="E105">
            <v>43.56</v>
          </cell>
          <cell r="F105">
            <v>187.73</v>
          </cell>
          <cell r="G105">
            <v>-0.63</v>
          </cell>
          <cell r="H105">
            <v>10.25</v>
          </cell>
          <cell r="I105">
            <v>-2.11</v>
          </cell>
          <cell r="J105">
            <v>2.5299999999999998</v>
          </cell>
          <cell r="K105">
            <v>0.19</v>
          </cell>
          <cell r="L105">
            <v>0.18</v>
          </cell>
          <cell r="M105">
            <v>0.17</v>
          </cell>
          <cell r="N105">
            <v>0.18</v>
          </cell>
        </row>
        <row r="106">
          <cell r="A106" t="str">
            <v xml:space="preserve">    2.18  เครื่องใช้สำหรับเดินทาง  อาทิ  หีบเดินทาง  กระเป๋าใส่เสื้อผ้า  กระเป๋าใส่สตางค์  กระเป๋าถือ  เป็นต้น</v>
          </cell>
          <cell r="B106">
            <v>670.65</v>
          </cell>
          <cell r="C106">
            <v>62.96</v>
          </cell>
          <cell r="D106">
            <v>57.28</v>
          </cell>
          <cell r="E106">
            <v>49.99</v>
          </cell>
          <cell r="F106">
            <v>235.08</v>
          </cell>
          <cell r="G106">
            <v>1.33</v>
          </cell>
          <cell r="H106">
            <v>-1.8</v>
          </cell>
          <cell r="I106">
            <v>-20.6</v>
          </cell>
          <cell r="J106">
            <v>3.33</v>
          </cell>
          <cell r="K106">
            <v>0.22</v>
          </cell>
          <cell r="L106">
            <v>0.19</v>
          </cell>
          <cell r="M106">
            <v>0.2</v>
          </cell>
          <cell r="N106">
            <v>0.22</v>
          </cell>
        </row>
        <row r="107">
          <cell r="A107" t="str">
            <v>3  สินค้าแร่และเชื้อเพลิง</v>
          </cell>
          <cell r="B107">
            <v>10883.37</v>
          </cell>
          <cell r="C107">
            <v>863.46</v>
          </cell>
          <cell r="D107">
            <v>772.62</v>
          </cell>
          <cell r="E107">
            <v>749.61</v>
          </cell>
          <cell r="F107">
            <v>3057.45</v>
          </cell>
          <cell r="G107">
            <v>-6.54</v>
          </cell>
          <cell r="H107">
            <v>-8.98</v>
          </cell>
          <cell r="I107">
            <v>-13.19</v>
          </cell>
          <cell r="J107">
            <v>-8.27</v>
          </cell>
          <cell r="K107">
            <v>3.62</v>
          </cell>
          <cell r="L107">
            <v>2.61</v>
          </cell>
          <cell r="M107">
            <v>2.93</v>
          </cell>
          <cell r="N107">
            <v>2.85</v>
          </cell>
        </row>
        <row r="108">
          <cell r="A108" t="str">
            <v xml:space="preserve">    3.1  น้ำมันสำเร็จรูป</v>
          </cell>
          <cell r="B108">
            <v>9195.3799999999992</v>
          </cell>
          <cell r="C108">
            <v>644.76</v>
          </cell>
          <cell r="D108">
            <v>643.88</v>
          </cell>
          <cell r="E108">
            <v>621.51</v>
          </cell>
          <cell r="F108">
            <v>2565.16</v>
          </cell>
          <cell r="G108">
            <v>-9.8000000000000007</v>
          </cell>
          <cell r="H108">
            <v>-8</v>
          </cell>
          <cell r="I108">
            <v>-3.61</v>
          </cell>
          <cell r="J108">
            <v>-4.9400000000000004</v>
          </cell>
          <cell r="K108">
            <v>3.06</v>
          </cell>
          <cell r="L108">
            <v>2.1800000000000002</v>
          </cell>
          <cell r="M108">
            <v>2.4300000000000002</v>
          </cell>
          <cell r="N108">
            <v>2.39</v>
          </cell>
        </row>
        <row r="109">
          <cell r="A109" t="str">
            <v>4  สินค้าอื่นๆ  (ส่งออกรวม  -1  -2  -3)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0.03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</sheetData>
      <sheetData sheetId="6">
        <row r="2">
          <cell r="B2">
            <v>2566</v>
          </cell>
          <cell r="C2">
            <v>2566</v>
          </cell>
          <cell r="D2">
            <v>2567</v>
          </cell>
          <cell r="E2">
            <v>2567</v>
          </cell>
          <cell r="F2">
            <v>2567</v>
          </cell>
        </row>
        <row r="3">
          <cell r="B3" t="str">
            <v>ม.ค.-ธ.ค.</v>
          </cell>
          <cell r="C3" t="str">
            <v>เม.ย.</v>
          </cell>
          <cell r="D3" t="str">
            <v>มี.ค.</v>
          </cell>
          <cell r="E3" t="str">
            <v>เม.ย.</v>
          </cell>
          <cell r="F3" t="str">
            <v>ม.ค.-เม.ย.</v>
          </cell>
        </row>
        <row r="8">
          <cell r="B8">
            <v>5147.34</v>
          </cell>
          <cell r="C8">
            <v>317.54000000000002</v>
          </cell>
          <cell r="D8">
            <v>484.76</v>
          </cell>
          <cell r="E8">
            <v>611.33000000000004</v>
          </cell>
          <cell r="F8">
            <v>2248.2600000000002</v>
          </cell>
        </row>
        <row r="9">
          <cell r="B9">
            <v>8769043.8300000001</v>
          </cell>
          <cell r="C9">
            <v>568627.09</v>
          </cell>
          <cell r="D9">
            <v>716619.2</v>
          </cell>
          <cell r="E9">
            <v>939348.97</v>
          </cell>
          <cell r="F9">
            <v>3445566.2</v>
          </cell>
        </row>
        <row r="10">
          <cell r="B10">
            <v>3648.56</v>
          </cell>
          <cell r="C10">
            <v>258.76</v>
          </cell>
          <cell r="D10">
            <v>444.62</v>
          </cell>
          <cell r="E10">
            <v>352.82</v>
          </cell>
          <cell r="F10">
            <v>1543.42</v>
          </cell>
        </row>
        <row r="11">
          <cell r="B11">
            <v>2723653.92</v>
          </cell>
          <cell r="C11">
            <v>187234.82</v>
          </cell>
          <cell r="D11">
            <v>279109.17</v>
          </cell>
          <cell r="E11">
            <v>208836.84</v>
          </cell>
          <cell r="F11">
            <v>992498.09</v>
          </cell>
        </row>
        <row r="24">
          <cell r="B24">
            <v>3713.69</v>
          </cell>
          <cell r="C24">
            <v>300.93</v>
          </cell>
          <cell r="D24">
            <v>383.13</v>
          </cell>
          <cell r="E24">
            <v>271.66000000000003</v>
          </cell>
          <cell r="F24">
            <v>1207.93</v>
          </cell>
        </row>
        <row r="25">
          <cell r="B25">
            <v>8686749.2699999996</v>
          </cell>
          <cell r="C25">
            <v>804512.23</v>
          </cell>
          <cell r="D25">
            <v>853188.5</v>
          </cell>
          <cell r="E25">
            <v>569691.75</v>
          </cell>
          <cell r="F25">
            <v>2461633.5499999998</v>
          </cell>
        </row>
        <row r="39">
          <cell r="B39">
            <v>4082.35</v>
          </cell>
          <cell r="C39">
            <v>291.92</v>
          </cell>
          <cell r="D39">
            <v>353.88</v>
          </cell>
          <cell r="E39">
            <v>327.27</v>
          </cell>
          <cell r="F39">
            <v>1357.26</v>
          </cell>
        </row>
        <row r="40">
          <cell r="B40">
            <v>1083093.74</v>
          </cell>
          <cell r="C40">
            <v>103150.97</v>
          </cell>
          <cell r="D40">
            <v>96198.65</v>
          </cell>
          <cell r="E40">
            <v>86733.4</v>
          </cell>
          <cell r="F40">
            <v>370298.29</v>
          </cell>
        </row>
        <row r="41">
          <cell r="B41">
            <v>8.59</v>
          </cell>
          <cell r="C41">
            <v>0.54</v>
          </cell>
          <cell r="D41">
            <v>0.73</v>
          </cell>
          <cell r="E41">
            <v>0.67</v>
          </cell>
          <cell r="F41">
            <v>2.5299999999999998</v>
          </cell>
        </row>
        <row r="42">
          <cell r="B42">
            <v>2628.04</v>
          </cell>
          <cell r="C42">
            <v>130.04</v>
          </cell>
          <cell r="D42">
            <v>270.22000000000003</v>
          </cell>
          <cell r="E42">
            <v>227.45</v>
          </cell>
          <cell r="F42">
            <v>923.53</v>
          </cell>
        </row>
        <row r="53">
          <cell r="B53">
            <v>3493.56</v>
          </cell>
          <cell r="C53">
            <v>264.24</v>
          </cell>
          <cell r="D53">
            <v>295.45999999999998</v>
          </cell>
          <cell r="E53">
            <v>240.32</v>
          </cell>
          <cell r="F53">
            <v>1042.03</v>
          </cell>
        </row>
        <row r="54">
          <cell r="B54">
            <v>6607263.29</v>
          </cell>
          <cell r="C54">
            <v>528213.88</v>
          </cell>
          <cell r="D54">
            <v>491804.87</v>
          </cell>
          <cell r="E54">
            <v>408162.29</v>
          </cell>
          <cell r="F54">
            <v>1764050.98</v>
          </cell>
        </row>
      </sheetData>
      <sheetData sheetId="7"/>
      <sheetData sheetId="8"/>
      <sheetData sheetId="9"/>
      <sheetData sheetId="10"/>
      <sheetData sheetId="11"/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1FC3D-91EF-4F9F-81FA-BE5D90504DC7}">
  <sheetPr>
    <tabColor rgb="FFFF0000"/>
    <pageSetUpPr fitToPage="1"/>
  </sheetPr>
  <dimension ref="A1:AB80"/>
  <sheetViews>
    <sheetView tabSelected="1" view="pageBreakPreview" zoomScale="60" zoomScaleNormal="70" workbookViewId="0">
      <selection activeCell="AF16" sqref="AF16"/>
    </sheetView>
  </sheetViews>
  <sheetFormatPr defaultColWidth="10.5546875" defaultRowHeight="17.25" customHeight="1"/>
  <cols>
    <col min="1" max="1" width="53.21875" style="2" customWidth="1"/>
    <col min="2" max="6" width="13.33203125" style="7" customWidth="1"/>
    <col min="7" max="14" width="9.88671875" style="7" customWidth="1"/>
    <col min="15" max="15" width="10.5546875" style="7"/>
    <col min="16" max="16" width="9.21875" style="7" hidden="1" customWidth="1"/>
    <col min="17" max="18" width="7.44140625" style="7" hidden="1" customWidth="1"/>
    <col min="19" max="20" width="9.21875" style="7" hidden="1" customWidth="1"/>
    <col min="21" max="22" width="7.21875" style="7" hidden="1" customWidth="1"/>
    <col min="23" max="23" width="9.21875" style="7" hidden="1" customWidth="1"/>
    <col min="24" max="24" width="15.21875" style="7" hidden="1" customWidth="1"/>
    <col min="25" max="27" width="11.88671875" style="7" hidden="1" customWidth="1"/>
    <col min="28" max="28" width="13.6640625" style="7" hidden="1" customWidth="1"/>
    <col min="29" max="16384" width="10.5546875" style="7"/>
  </cols>
  <sheetData>
    <row r="1" spans="1:28" ht="22.5" customHeight="1">
      <c r="A1" s="37" t="s">
        <v>66</v>
      </c>
      <c r="B1" s="37"/>
      <c r="C1" s="37"/>
      <c r="D1" s="37"/>
      <c r="E1" s="37"/>
      <c r="F1" s="37"/>
    </row>
    <row r="2" spans="1:28" ht="19.5" customHeight="1">
      <c r="A2" s="38" t="s">
        <v>0</v>
      </c>
      <c r="B2" s="41" t="s">
        <v>67</v>
      </c>
      <c r="C2" s="41"/>
      <c r="D2" s="41"/>
      <c r="E2" s="41"/>
      <c r="F2" s="33"/>
      <c r="G2" s="41" t="s">
        <v>1</v>
      </c>
      <c r="H2" s="41"/>
      <c r="I2" s="41"/>
      <c r="J2" s="41"/>
      <c r="K2" s="33" t="s">
        <v>2</v>
      </c>
      <c r="L2" s="34"/>
      <c r="M2" s="34"/>
      <c r="N2" s="35"/>
      <c r="P2" s="41" t="s">
        <v>1</v>
      </c>
      <c r="Q2" s="41"/>
      <c r="R2" s="41"/>
      <c r="S2" s="41"/>
      <c r="T2" s="33" t="s">
        <v>2</v>
      </c>
      <c r="U2" s="34"/>
      <c r="V2" s="34"/>
      <c r="W2" s="35"/>
      <c r="X2" s="36" t="s">
        <v>70</v>
      </c>
      <c r="Y2" s="36"/>
      <c r="Z2" s="36"/>
      <c r="AA2" s="36"/>
      <c r="AB2" s="36"/>
    </row>
    <row r="3" spans="1:28" ht="17.25" customHeight="1">
      <c r="A3" s="39"/>
      <c r="B3" s="8">
        <v>2567</v>
      </c>
      <c r="C3" s="8">
        <v>2567</v>
      </c>
      <c r="D3" s="8">
        <v>2568</v>
      </c>
      <c r="E3" s="8">
        <v>2568</v>
      </c>
      <c r="F3" s="9">
        <v>2568</v>
      </c>
      <c r="G3" s="8">
        <f>B3</f>
        <v>2567</v>
      </c>
      <c r="H3" s="8">
        <f>D3</f>
        <v>2568</v>
      </c>
      <c r="I3" s="8">
        <f>E3</f>
        <v>2568</v>
      </c>
      <c r="J3" s="9">
        <f>F3</f>
        <v>2568</v>
      </c>
      <c r="K3" s="8">
        <f>B3</f>
        <v>2567</v>
      </c>
      <c r="L3" s="8">
        <f>D3</f>
        <v>2568</v>
      </c>
      <c r="M3" s="8">
        <f>E3</f>
        <v>2568</v>
      </c>
      <c r="N3" s="8">
        <f>F3</f>
        <v>2568</v>
      </c>
      <c r="P3" s="10">
        <f>G3</f>
        <v>2567</v>
      </c>
      <c r="Q3" s="10">
        <f t="shared" ref="Q3:W4" si="0">H3</f>
        <v>2568</v>
      </c>
      <c r="R3" s="10">
        <f t="shared" si="0"/>
        <v>2568</v>
      </c>
      <c r="S3" s="10">
        <f t="shared" si="0"/>
        <v>2568</v>
      </c>
      <c r="T3" s="10">
        <f t="shared" si="0"/>
        <v>2567</v>
      </c>
      <c r="U3" s="10">
        <f t="shared" si="0"/>
        <v>2568</v>
      </c>
      <c r="V3" s="10">
        <f t="shared" si="0"/>
        <v>2568</v>
      </c>
      <c r="W3" s="10">
        <f t="shared" si="0"/>
        <v>2568</v>
      </c>
      <c r="X3" s="28">
        <f>'[1]T3_data(t-1)'!B2</f>
        <v>2566</v>
      </c>
      <c r="Y3" s="28">
        <f>'[1]T3_data(t-1)'!C2</f>
        <v>2566</v>
      </c>
      <c r="Z3" s="28">
        <f>'[1]T3_data(t-1)'!D2</f>
        <v>2567</v>
      </c>
      <c r="AA3" s="28">
        <f>'[1]T3_data(t-1)'!E2</f>
        <v>2567</v>
      </c>
      <c r="AB3" s="28">
        <f>'[1]T3_data(t-1)'!F2</f>
        <v>2567</v>
      </c>
    </row>
    <row r="4" spans="1:28" ht="17.25" customHeight="1">
      <c r="A4" s="40"/>
      <c r="B4" s="10" t="s">
        <v>3</v>
      </c>
      <c r="C4" s="10" t="str">
        <f>'[1]T3_data(t)'!C3</f>
        <v>เม.ย.</v>
      </c>
      <c r="D4" s="10" t="str">
        <f>'[1]T3_data(t)'!D3</f>
        <v>มี.ค.</v>
      </c>
      <c r="E4" s="10" t="str">
        <f>'[1]T3_data(t)'!E3</f>
        <v>เม.ย.</v>
      </c>
      <c r="F4" s="11" t="str">
        <f>'[1]T3_data(t)'!F3</f>
        <v>ม.ค.-เม.ย.</v>
      </c>
      <c r="G4" s="10" t="str">
        <f>'[1]T3_data(t)'!G3</f>
        <v>ม.ค.-ธ.ค.</v>
      </c>
      <c r="H4" s="10" t="str">
        <f>'[1]T3_data(t)'!H3</f>
        <v>มี.ค.</v>
      </c>
      <c r="I4" s="10" t="str">
        <f>'[1]T3_data(t)'!I3</f>
        <v>เม.ย.</v>
      </c>
      <c r="J4" s="10" t="str">
        <f>'[1]T3_data(t)'!J3</f>
        <v>ม.ค.-เม.ย.</v>
      </c>
      <c r="K4" s="10" t="str">
        <f>'[1]T3_data(t)'!K3</f>
        <v>ม.ค.-ธ.ค.</v>
      </c>
      <c r="L4" s="10" t="str">
        <f>'[1]T3_data(t)'!L3</f>
        <v>มี.ค.</v>
      </c>
      <c r="M4" s="10" t="str">
        <f>'[1]T3_data(t)'!M3</f>
        <v>เม.ย.</v>
      </c>
      <c r="N4" s="10" t="str">
        <f>'[1]T3_data(t)'!N3</f>
        <v>ม.ค.-เม.ย.</v>
      </c>
      <c r="P4" s="10" t="str">
        <f>G4</f>
        <v>ม.ค.-ธ.ค.</v>
      </c>
      <c r="Q4" s="10" t="str">
        <f t="shared" si="0"/>
        <v>มี.ค.</v>
      </c>
      <c r="R4" s="10" t="str">
        <f t="shared" si="0"/>
        <v>เม.ย.</v>
      </c>
      <c r="S4" s="10" t="str">
        <f t="shared" si="0"/>
        <v>ม.ค.-เม.ย.</v>
      </c>
      <c r="T4" s="10" t="str">
        <f t="shared" si="0"/>
        <v>ม.ค.-ธ.ค.</v>
      </c>
      <c r="U4" s="10" t="str">
        <f t="shared" si="0"/>
        <v>มี.ค.</v>
      </c>
      <c r="V4" s="10" t="str">
        <f t="shared" si="0"/>
        <v>เม.ย.</v>
      </c>
      <c r="W4" s="10" t="str">
        <f t="shared" si="0"/>
        <v>ม.ค.-เม.ย.</v>
      </c>
      <c r="X4" s="28" t="str">
        <f>'[1]T3_data(t-1)'!B3</f>
        <v>ม.ค.-ธ.ค.</v>
      </c>
      <c r="Y4" s="28" t="str">
        <f>'[1]T3_data(t-1)'!C3</f>
        <v>เม.ย.</v>
      </c>
      <c r="Z4" s="28" t="str">
        <f>'[1]T3_data(t-1)'!D3</f>
        <v>มี.ค.</v>
      </c>
      <c r="AA4" s="28" t="str">
        <f>'[1]T3_data(t-1)'!E3</f>
        <v>เม.ย.</v>
      </c>
      <c r="AB4" s="28" t="str">
        <f>'[1]T3_data(t-1)'!F3</f>
        <v>ม.ค.-เม.ย.</v>
      </c>
    </row>
    <row r="5" spans="1:28" s="29" customFormat="1" ht="19.5" customHeight="1">
      <c r="A5" s="3" t="s">
        <v>4</v>
      </c>
      <c r="B5" s="12">
        <f>VLOOKUP($A5,'[1]T3_data(t)'!$A:$N,2,FALSE)</f>
        <v>300529.46000000002</v>
      </c>
      <c r="C5" s="12">
        <f>VLOOKUP($A5,'[1]T3_data(t)'!$A:$N,3,FALSE)</f>
        <v>23257.200000000001</v>
      </c>
      <c r="D5" s="12">
        <f>VLOOKUP($A5,'[1]T3_data(t)'!$A:$N,4,FALSE)</f>
        <v>29548.25</v>
      </c>
      <c r="E5" s="12">
        <f>VLOOKUP($A5,'[1]T3_data(t)'!$A:$N,5,FALSE)</f>
        <v>25625.08</v>
      </c>
      <c r="F5" s="13">
        <f>VLOOKUP($A5,'[1]T3_data(t)'!$A:$N,6,FALSE)</f>
        <v>107157.42</v>
      </c>
      <c r="G5" s="14">
        <f>VLOOKUP($A5,'[1]T3_data(t)'!$A:$N,7,FALSE)</f>
        <v>5.42</v>
      </c>
      <c r="H5" s="14">
        <f>VLOOKUP($A5,'[1]T3_data(t)'!$A:$N,8,FALSE)</f>
        <v>17.84</v>
      </c>
      <c r="I5" s="14">
        <f>VLOOKUP($A5,'[1]T3_data(t)'!$A:$N,9,FALSE)</f>
        <v>10.18</v>
      </c>
      <c r="J5" s="14">
        <f>VLOOKUP($A5,'[1]T3_data(t)'!$A:$N,10,FALSE)</f>
        <v>13.98</v>
      </c>
      <c r="K5" s="14">
        <f>VLOOKUP($A5,'[1]T3_data(t)'!$A:$N,11,FALSE)</f>
        <v>100</v>
      </c>
      <c r="L5" s="14">
        <f>VLOOKUP($A5,'[1]T3_data(t)'!$A:$N,12,FALSE)</f>
        <v>100</v>
      </c>
      <c r="M5" s="14">
        <f>VLOOKUP($A5,'[1]T3_data(t)'!$A:$N,13,FALSE)</f>
        <v>100</v>
      </c>
      <c r="N5" s="14">
        <f>VLOOKUP($A5,'[1]T3_data(t)'!$A:$N,14,FALSE)</f>
        <v>100</v>
      </c>
      <c r="P5" s="30" t="str">
        <f>IF(FIXED(G5,1)="0.0",IF(FIXED(G5,2)="0.00",FIXED(G5,3),FIXED(G5,2)),FIXED(G5,1))</f>
        <v>5.4</v>
      </c>
      <c r="Q5" s="30" t="str">
        <f t="shared" ref="Q5:W20" si="1">IF(FIXED(H5,1)="0.0",IF(FIXED(H5,2)="0.00",FIXED(H5,3),FIXED(H5,2)),FIXED(H5,1))</f>
        <v>17.8</v>
      </c>
      <c r="R5" s="30" t="str">
        <f t="shared" si="1"/>
        <v>10.2</v>
      </c>
      <c r="S5" s="30" t="str">
        <f t="shared" si="1"/>
        <v>14.0</v>
      </c>
      <c r="T5" s="30" t="str">
        <f t="shared" si="1"/>
        <v>100.0</v>
      </c>
      <c r="U5" s="30" t="str">
        <f t="shared" si="1"/>
        <v>100.0</v>
      </c>
      <c r="V5" s="30" t="str">
        <f t="shared" si="1"/>
        <v>100.0</v>
      </c>
      <c r="W5" s="30" t="str">
        <f t="shared" si="1"/>
        <v>100.0</v>
      </c>
    </row>
    <row r="6" spans="1:28" s="29" customFormat="1" ht="19.5" customHeight="1">
      <c r="A6" s="4" t="s">
        <v>5</v>
      </c>
      <c r="B6" s="15">
        <f>VLOOKUP($A6,'[1]T3_data(t)'!$A:$N,2,FALSE)</f>
        <v>52184.99</v>
      </c>
      <c r="C6" s="15">
        <f>VLOOKUP($A6,'[1]T3_data(t)'!$A:$N,3,FALSE)</f>
        <v>4953.0600000000004</v>
      </c>
      <c r="D6" s="15">
        <f>VLOOKUP($A6,'[1]T3_data(t)'!$A:$N,4,FALSE)</f>
        <v>4182.4399999999996</v>
      </c>
      <c r="E6" s="15">
        <f>VLOOKUP($A6,'[1]T3_data(t)'!$A:$N,5,FALSE)</f>
        <v>4538.3999999999996</v>
      </c>
      <c r="F6" s="16">
        <f>VLOOKUP($A6,'[1]T3_data(t)'!$A:$N,6,FALSE)</f>
        <v>16495.060000000001</v>
      </c>
      <c r="G6" s="17">
        <f>VLOOKUP($A6,'[1]T3_data(t)'!$A:$N,7,FALSE)</f>
        <v>5.95</v>
      </c>
      <c r="H6" s="17">
        <f>VLOOKUP($A6,'[1]T3_data(t)'!$A:$N,8,FALSE)</f>
        <v>-3.07</v>
      </c>
      <c r="I6" s="17">
        <f>VLOOKUP($A6,'[1]T3_data(t)'!$A:$N,9,FALSE)</f>
        <v>-8.3699999999999992</v>
      </c>
      <c r="J6" s="17">
        <f>VLOOKUP($A6,'[1]T3_data(t)'!$A:$N,10,FALSE)</f>
        <v>-2.31</v>
      </c>
      <c r="K6" s="17">
        <f>VLOOKUP($A6,'[1]T3_data(t)'!$A:$N,11,FALSE)</f>
        <v>17.36</v>
      </c>
      <c r="L6" s="17">
        <f>VLOOKUP($A6,'[1]T3_data(t)'!$A:$N,12,FALSE)</f>
        <v>14.15</v>
      </c>
      <c r="M6" s="17">
        <f>VLOOKUP($A6,'[1]T3_data(t)'!$A:$N,13,FALSE)</f>
        <v>17.71</v>
      </c>
      <c r="N6" s="17">
        <f>VLOOKUP($A6,'[1]T3_data(t)'!$A:$N,14,FALSE)</f>
        <v>15.39</v>
      </c>
      <c r="P6" s="31" t="str">
        <f t="shared" ref="P6:W69" si="2">IF(FIXED(G6,1)="0.0",IF(FIXED(G6,2)="0.00",FIXED(G6,3),FIXED(G6,2)),FIXED(G6,1))</f>
        <v>6.0</v>
      </c>
      <c r="Q6" s="31" t="str">
        <f t="shared" si="1"/>
        <v>-3.1</v>
      </c>
      <c r="R6" s="31" t="str">
        <f t="shared" si="1"/>
        <v>-8.4</v>
      </c>
      <c r="S6" s="31" t="str">
        <f t="shared" si="1"/>
        <v>-2.3</v>
      </c>
      <c r="T6" s="31" t="str">
        <f t="shared" si="1"/>
        <v>17.4</v>
      </c>
      <c r="U6" s="31" t="str">
        <f t="shared" si="1"/>
        <v>14.2</v>
      </c>
      <c r="V6" s="31" t="str">
        <f t="shared" si="1"/>
        <v>17.7</v>
      </c>
      <c r="W6" s="31" t="str">
        <f t="shared" si="1"/>
        <v>15.4</v>
      </c>
    </row>
    <row r="7" spans="1:28" ht="19.5" customHeight="1">
      <c r="A7" s="5" t="s">
        <v>6</v>
      </c>
      <c r="B7" s="18">
        <f>VLOOKUP($A7,'[1]T3_data(t)'!$A:$N,2,FALSE)</f>
        <v>28827.27</v>
      </c>
      <c r="C7" s="18">
        <f>VLOOKUP($A7,'[1]T3_data(t)'!$A:$N,3,FALSE)</f>
        <v>3020.49</v>
      </c>
      <c r="D7" s="18">
        <f>VLOOKUP($A7,'[1]T3_data(t)'!$A:$N,4,FALSE)</f>
        <v>2185.64</v>
      </c>
      <c r="E7" s="18">
        <f>VLOOKUP($A7,'[1]T3_data(t)'!$A:$N,5,FALSE)</f>
        <v>2429.48</v>
      </c>
      <c r="F7" s="19">
        <f>VLOOKUP($A7,'[1]T3_data(t)'!$A:$N,6,FALSE)</f>
        <v>8656</v>
      </c>
      <c r="G7" s="20">
        <f>VLOOKUP($A7,'[1]T3_data(t)'!$A:$N,7,FALSE)</f>
        <v>7.51</v>
      </c>
      <c r="H7" s="20">
        <f>VLOOKUP($A7,'[1]T3_data(t)'!$A:$N,8,FALSE)</f>
        <v>-0.49</v>
      </c>
      <c r="I7" s="20">
        <f>VLOOKUP($A7,'[1]T3_data(t)'!$A:$N,9,FALSE)</f>
        <v>-19.57</v>
      </c>
      <c r="J7" s="20">
        <f>VLOOKUP($A7,'[1]T3_data(t)'!$A:$N,10,FALSE)</f>
        <v>-7.27</v>
      </c>
      <c r="K7" s="20">
        <f>VLOOKUP($A7,'[1]T3_data(t)'!$A:$N,11,FALSE)</f>
        <v>9.59</v>
      </c>
      <c r="L7" s="20">
        <f>VLOOKUP($A7,'[1]T3_data(t)'!$A:$N,12,FALSE)</f>
        <v>7.4</v>
      </c>
      <c r="M7" s="20">
        <f>VLOOKUP($A7,'[1]T3_data(t)'!$A:$N,13,FALSE)</f>
        <v>9.48</v>
      </c>
      <c r="N7" s="20">
        <f>VLOOKUP($A7,'[1]T3_data(t)'!$A:$N,14,FALSE)</f>
        <v>8.08</v>
      </c>
      <c r="P7" s="31" t="str">
        <f t="shared" si="2"/>
        <v>7.5</v>
      </c>
      <c r="Q7" s="31" t="str">
        <f t="shared" si="1"/>
        <v>-0.5</v>
      </c>
      <c r="R7" s="31" t="str">
        <f t="shared" si="1"/>
        <v>-19.6</v>
      </c>
      <c r="S7" s="31" t="str">
        <f t="shared" si="1"/>
        <v>-7.3</v>
      </c>
      <c r="T7" s="31" t="str">
        <f t="shared" si="1"/>
        <v>9.6</v>
      </c>
      <c r="U7" s="31" t="str">
        <f t="shared" si="1"/>
        <v>7.4</v>
      </c>
      <c r="V7" s="31" t="str">
        <f t="shared" si="1"/>
        <v>9.5</v>
      </c>
      <c r="W7" s="31" t="str">
        <f t="shared" si="1"/>
        <v>8.1</v>
      </c>
    </row>
    <row r="8" spans="1:28" ht="19.5" customHeight="1">
      <c r="A8" s="5" t="s">
        <v>7</v>
      </c>
      <c r="B8" s="18">
        <f>VLOOKUP($A8,'[1]T3_data(t)'!$A:$N,2,FALSE)</f>
        <v>23357.71</v>
      </c>
      <c r="C8" s="18">
        <f>VLOOKUP($A8,'[1]T3_data(t)'!$A:$N,3,FALSE)</f>
        <v>1932.57</v>
      </c>
      <c r="D8" s="18">
        <f>VLOOKUP($A8,'[1]T3_data(t)'!$A:$N,4,FALSE)</f>
        <v>1996.8</v>
      </c>
      <c r="E8" s="18">
        <f>VLOOKUP($A8,'[1]T3_data(t)'!$A:$N,5,FALSE)</f>
        <v>2108.92</v>
      </c>
      <c r="F8" s="19">
        <f>VLOOKUP($A8,'[1]T3_data(t)'!$A:$N,6,FALSE)</f>
        <v>7839.06</v>
      </c>
      <c r="G8" s="20">
        <f>VLOOKUP($A8,'[1]T3_data(t)'!$A:$N,7,FALSE)</f>
        <v>4.09</v>
      </c>
      <c r="H8" s="20">
        <f>VLOOKUP($A8,'[1]T3_data(t)'!$A:$N,8,FALSE)</f>
        <v>-5.73</v>
      </c>
      <c r="I8" s="20">
        <f>VLOOKUP($A8,'[1]T3_data(t)'!$A:$N,9,FALSE)</f>
        <v>9.1300000000000008</v>
      </c>
      <c r="J8" s="20">
        <f>VLOOKUP($A8,'[1]T3_data(t)'!$A:$N,10,FALSE)</f>
        <v>3.82</v>
      </c>
      <c r="K8" s="20">
        <f>VLOOKUP($A8,'[1]T3_data(t)'!$A:$N,11,FALSE)</f>
        <v>7.77</v>
      </c>
      <c r="L8" s="20">
        <f>VLOOKUP($A8,'[1]T3_data(t)'!$A:$N,12,FALSE)</f>
        <v>6.76</v>
      </c>
      <c r="M8" s="20">
        <f>VLOOKUP($A8,'[1]T3_data(t)'!$A:$N,13,FALSE)</f>
        <v>8.23</v>
      </c>
      <c r="N8" s="20">
        <f>VLOOKUP($A8,'[1]T3_data(t)'!$A:$N,14,FALSE)</f>
        <v>7.32</v>
      </c>
      <c r="P8" s="31" t="str">
        <f t="shared" si="2"/>
        <v>4.1</v>
      </c>
      <c r="Q8" s="31" t="str">
        <f t="shared" si="1"/>
        <v>-5.7</v>
      </c>
      <c r="R8" s="31" t="str">
        <f t="shared" si="1"/>
        <v>9.1</v>
      </c>
      <c r="S8" s="31" t="str">
        <f t="shared" si="1"/>
        <v>3.8</v>
      </c>
      <c r="T8" s="31" t="str">
        <f t="shared" si="1"/>
        <v>7.8</v>
      </c>
      <c r="U8" s="31" t="str">
        <f t="shared" si="1"/>
        <v>6.8</v>
      </c>
      <c r="V8" s="31" t="str">
        <f t="shared" si="1"/>
        <v>8.2</v>
      </c>
      <c r="W8" s="31" t="str">
        <f t="shared" si="1"/>
        <v>7.3</v>
      </c>
    </row>
    <row r="9" spans="1:28" ht="19.5" customHeight="1">
      <c r="A9" s="5" t="s">
        <v>8</v>
      </c>
      <c r="B9" s="18">
        <f>VLOOKUP($A9,'[1]T3_data(t)'!$A:$N,2,FALSE)</f>
        <v>6433.86</v>
      </c>
      <c r="C9" s="18">
        <f>VLOOKUP($A9,'[1]T3_data(t)'!$A:$N,3,FALSE)</f>
        <v>611.33000000000004</v>
      </c>
      <c r="D9" s="18">
        <f>VLOOKUP($A9,'[1]T3_data(t)'!$A:$N,4,FALSE)</f>
        <v>371.49</v>
      </c>
      <c r="E9" s="18">
        <f>VLOOKUP($A9,'[1]T3_data(t)'!$A:$N,5,FALSE)</f>
        <v>341.89</v>
      </c>
      <c r="F9" s="19">
        <f>VLOOKUP($A9,'[1]T3_data(t)'!$A:$N,6,FALSE)</f>
        <v>1482</v>
      </c>
      <c r="G9" s="20">
        <f>VLOOKUP($A9,'[1]T3_data(t)'!$A:$N,7,FALSE)</f>
        <v>24.99</v>
      </c>
      <c r="H9" s="20">
        <f>VLOOKUP($A9,'[1]T3_data(t)'!$A:$N,8,FALSE)</f>
        <v>-23.37</v>
      </c>
      <c r="I9" s="20">
        <f>VLOOKUP($A9,'[1]T3_data(t)'!$A:$N,9,FALSE)</f>
        <v>-44.07</v>
      </c>
      <c r="J9" s="20">
        <f>VLOOKUP($A9,'[1]T3_data(t)'!$A:$N,10,FALSE)</f>
        <v>-34.08</v>
      </c>
      <c r="K9" s="20">
        <f>VLOOKUP($A9,'[1]T3_data(t)'!$A:$N,11,FALSE)</f>
        <v>2.14</v>
      </c>
      <c r="L9" s="20">
        <f>VLOOKUP($A9,'[1]T3_data(t)'!$A:$N,12,FALSE)</f>
        <v>1.26</v>
      </c>
      <c r="M9" s="20">
        <f>VLOOKUP($A9,'[1]T3_data(t)'!$A:$N,13,FALSE)</f>
        <v>1.33</v>
      </c>
      <c r="N9" s="20">
        <f>VLOOKUP($A9,'[1]T3_data(t)'!$A:$N,14,FALSE)</f>
        <v>1.38</v>
      </c>
      <c r="P9" s="31" t="str">
        <f t="shared" si="2"/>
        <v>25.0</v>
      </c>
      <c r="Q9" s="31" t="str">
        <f t="shared" si="1"/>
        <v>-23.4</v>
      </c>
      <c r="R9" s="31" t="str">
        <f t="shared" si="1"/>
        <v>-44.1</v>
      </c>
      <c r="S9" s="31" t="str">
        <f t="shared" si="1"/>
        <v>-34.1</v>
      </c>
      <c r="T9" s="31" t="str">
        <f t="shared" si="1"/>
        <v>2.1</v>
      </c>
      <c r="U9" s="31" t="str">
        <f t="shared" si="1"/>
        <v>1.3</v>
      </c>
      <c r="V9" s="31" t="str">
        <f t="shared" si="1"/>
        <v>1.3</v>
      </c>
      <c r="W9" s="31" t="str">
        <f t="shared" si="1"/>
        <v>1.4</v>
      </c>
      <c r="X9" s="32">
        <f>'[1]T3_data(t-1)'!B8</f>
        <v>5147.34</v>
      </c>
      <c r="Y9" s="32">
        <f>'[1]T3_data(t-1)'!C8</f>
        <v>317.54000000000002</v>
      </c>
      <c r="Z9" s="32">
        <f>'[1]T3_data(t-1)'!D8</f>
        <v>484.76</v>
      </c>
      <c r="AA9" s="32">
        <f>'[1]T3_data(t-1)'!E8</f>
        <v>611.33000000000004</v>
      </c>
      <c r="AB9" s="32">
        <f>'[1]T3_data(t-1)'!F8</f>
        <v>2248.2600000000002</v>
      </c>
    </row>
    <row r="10" spans="1:28" ht="19.5" customHeight="1">
      <c r="A10" s="5" t="s">
        <v>9</v>
      </c>
      <c r="B10" s="18">
        <f>'[1]T3_data(t)'!B9</f>
        <v>9945322.5800000001</v>
      </c>
      <c r="C10" s="18">
        <f>'[1]T3_data(t)'!C9</f>
        <v>939348.97</v>
      </c>
      <c r="D10" s="18">
        <f>'[1]T3_data(t)'!D9</f>
        <v>604797.81000000006</v>
      </c>
      <c r="E10" s="18">
        <f>'[1]T3_data(t)'!E9</f>
        <v>588686.85</v>
      </c>
      <c r="F10" s="21">
        <f>'[1]T3_data(t)'!F9</f>
        <v>2393465.89</v>
      </c>
      <c r="G10" s="20">
        <f>'[1]T3_data(t)'!G9</f>
        <v>13.41</v>
      </c>
      <c r="H10" s="20">
        <f>'[1]T3_data(t)'!H9</f>
        <v>-15.6</v>
      </c>
      <c r="I10" s="20">
        <f>'[1]T3_data(t)'!I9</f>
        <v>-37.33</v>
      </c>
      <c r="J10" s="20">
        <f>'[1]T3_data(t)'!J9</f>
        <v>-30.53</v>
      </c>
      <c r="K10" s="20"/>
      <c r="L10" s="20"/>
      <c r="M10" s="20"/>
      <c r="N10" s="20"/>
      <c r="P10" s="31" t="str">
        <f t="shared" si="2"/>
        <v>13.4</v>
      </c>
      <c r="Q10" s="31" t="str">
        <f t="shared" si="1"/>
        <v>-15.6</v>
      </c>
      <c r="R10" s="31" t="str">
        <f t="shared" si="1"/>
        <v>-37.3</v>
      </c>
      <c r="S10" s="31" t="str">
        <f t="shared" si="1"/>
        <v>-30.5</v>
      </c>
      <c r="T10" s="31"/>
      <c r="U10" s="31"/>
      <c r="V10" s="31"/>
      <c r="W10" s="31"/>
      <c r="X10" s="32">
        <f>'[1]T3_data(t-1)'!B9</f>
        <v>8769043.8300000001</v>
      </c>
      <c r="Y10" s="32">
        <f>'[1]T3_data(t-1)'!C9</f>
        <v>568627.09</v>
      </c>
      <c r="Z10" s="32">
        <f>'[1]T3_data(t-1)'!D9</f>
        <v>716619.2</v>
      </c>
      <c r="AA10" s="32">
        <f>'[1]T3_data(t-1)'!E9</f>
        <v>939348.97</v>
      </c>
      <c r="AB10" s="32">
        <f>'[1]T3_data(t-1)'!F9</f>
        <v>3445566.2</v>
      </c>
    </row>
    <row r="11" spans="1:28" ht="19.5" customHeight="1">
      <c r="A11" s="5" t="s">
        <v>68</v>
      </c>
      <c r="B11" s="18">
        <f>B9*1000000/B10</f>
        <v>646.9232092017271</v>
      </c>
      <c r="C11" s="18">
        <f t="shared" ref="C11:F11" si="3">C9*1000000/C10</f>
        <v>650.80179946330281</v>
      </c>
      <c r="D11" s="18">
        <f t="shared" si="3"/>
        <v>614.23833528762282</v>
      </c>
      <c r="E11" s="18">
        <f t="shared" si="3"/>
        <v>580.76717698042694</v>
      </c>
      <c r="F11" s="21">
        <f t="shared" si="3"/>
        <v>619.1857616153452</v>
      </c>
      <c r="G11" s="20">
        <f>((B11/X11)-1)*100</f>
        <v>10.210282906009782</v>
      </c>
      <c r="H11" s="20">
        <f>((D11/Z11)-1)*100</f>
        <v>-9.1973379727807512</v>
      </c>
      <c r="I11" s="20">
        <f>((E11/AA11)-1)*100</f>
        <v>-10.761282857642895</v>
      </c>
      <c r="J11" s="20">
        <f>((F11/AB11)-1)*100</f>
        <v>-5.1068145257625597</v>
      </c>
      <c r="K11" s="20"/>
      <c r="L11" s="20"/>
      <c r="M11" s="20"/>
      <c r="N11" s="20"/>
      <c r="P11" s="31" t="str">
        <f t="shared" si="2"/>
        <v>10.2</v>
      </c>
      <c r="Q11" s="31" t="str">
        <f t="shared" si="1"/>
        <v>-9.2</v>
      </c>
      <c r="R11" s="31" t="str">
        <f t="shared" si="1"/>
        <v>-10.8</v>
      </c>
      <c r="S11" s="31" t="str">
        <f t="shared" si="1"/>
        <v>-5.1</v>
      </c>
      <c r="T11" s="31"/>
      <c r="U11" s="31"/>
      <c r="V11" s="31"/>
      <c r="W11" s="31"/>
      <c r="X11" s="32">
        <f>X9*1000000/X10</f>
        <v>586.98988165509036</v>
      </c>
      <c r="Y11" s="32">
        <f t="shared" ref="Y11:AB11" si="4">Y9*1000000/Y10</f>
        <v>558.43276830162984</v>
      </c>
      <c r="Z11" s="32">
        <f t="shared" si="4"/>
        <v>676.45410561146002</v>
      </c>
      <c r="AA11" s="32">
        <f t="shared" si="4"/>
        <v>650.80179946330281</v>
      </c>
      <c r="AB11" s="32">
        <f t="shared" si="4"/>
        <v>652.50814220315954</v>
      </c>
    </row>
    <row r="12" spans="1:28" ht="19.5" customHeight="1">
      <c r="A12" s="5" t="s">
        <v>10</v>
      </c>
      <c r="B12" s="18">
        <f>VLOOKUP($A12,'[1]T3_data(t)'!$A:$N,2,FALSE)</f>
        <v>4992.3900000000003</v>
      </c>
      <c r="C12" s="18">
        <f>VLOOKUP($A12,'[1]T3_data(t)'!$A:$N,3,FALSE)</f>
        <v>352.82</v>
      </c>
      <c r="D12" s="18">
        <f>VLOOKUP($A12,'[1]T3_data(t)'!$A:$N,4,FALSE)</f>
        <v>531.44000000000005</v>
      </c>
      <c r="E12" s="18">
        <f>VLOOKUP($A12,'[1]T3_data(t)'!$A:$N,5,FALSE)</f>
        <v>432.35</v>
      </c>
      <c r="F12" s="19">
        <f>VLOOKUP($A12,'[1]T3_data(t)'!$A:$N,6,FALSE)</f>
        <v>2008.33</v>
      </c>
      <c r="G12" s="20">
        <f>VLOOKUP($A12,'[1]T3_data(t)'!$A:$N,7,FALSE)</f>
        <v>36.83</v>
      </c>
      <c r="H12" s="20">
        <f>VLOOKUP($A12,'[1]T3_data(t)'!$A:$N,8,FALSE)</f>
        <v>19.53</v>
      </c>
      <c r="I12" s="20">
        <f>VLOOKUP($A12,'[1]T3_data(t)'!$A:$N,9,FALSE)</f>
        <v>22.54</v>
      </c>
      <c r="J12" s="20">
        <f>VLOOKUP($A12,'[1]T3_data(t)'!$A:$N,10,FALSE)</f>
        <v>30.12</v>
      </c>
      <c r="K12" s="20">
        <f>VLOOKUP($A12,'[1]T3_data(t)'!$A:$N,11,FALSE)</f>
        <v>1.66</v>
      </c>
      <c r="L12" s="20">
        <f>VLOOKUP($A12,'[1]T3_data(t)'!$A:$N,12,FALSE)</f>
        <v>1.8</v>
      </c>
      <c r="M12" s="20">
        <f>VLOOKUP($A12,'[1]T3_data(t)'!$A:$N,13,FALSE)</f>
        <v>1.69</v>
      </c>
      <c r="N12" s="20">
        <f>VLOOKUP($A12,'[1]T3_data(t)'!$A:$N,14,FALSE)</f>
        <v>1.87</v>
      </c>
      <c r="P12" s="31" t="str">
        <f t="shared" si="2"/>
        <v>36.8</v>
      </c>
      <c r="Q12" s="31" t="str">
        <f t="shared" si="1"/>
        <v>19.5</v>
      </c>
      <c r="R12" s="31" t="str">
        <f t="shared" si="1"/>
        <v>22.5</v>
      </c>
      <c r="S12" s="31" t="str">
        <f t="shared" si="1"/>
        <v>30.1</v>
      </c>
      <c r="T12" s="31" t="str">
        <f t="shared" si="1"/>
        <v>1.7</v>
      </c>
      <c r="U12" s="31" t="str">
        <f t="shared" si="1"/>
        <v>1.8</v>
      </c>
      <c r="V12" s="31" t="str">
        <f t="shared" si="1"/>
        <v>1.7</v>
      </c>
      <c r="W12" s="31" t="str">
        <f t="shared" si="1"/>
        <v>1.9</v>
      </c>
      <c r="X12" s="32">
        <f>'[1]T3_data(t-1)'!B10</f>
        <v>3648.56</v>
      </c>
      <c r="Y12" s="32">
        <f>'[1]T3_data(t-1)'!C10</f>
        <v>258.76</v>
      </c>
      <c r="Z12" s="32">
        <f>'[1]T3_data(t-1)'!D10</f>
        <v>444.62</v>
      </c>
      <c r="AA12" s="32">
        <f>'[1]T3_data(t-1)'!E10</f>
        <v>352.82</v>
      </c>
      <c r="AB12" s="32">
        <f>'[1]T3_data(t-1)'!F10</f>
        <v>1543.42</v>
      </c>
    </row>
    <row r="13" spans="1:28" ht="19.5" customHeight="1">
      <c r="A13" s="5" t="s">
        <v>9</v>
      </c>
      <c r="B13" s="18">
        <f>'[1]T3_data(t)'!B11</f>
        <v>2816937.98</v>
      </c>
      <c r="C13" s="18">
        <f>'[1]T3_data(t)'!C11</f>
        <v>208836.84</v>
      </c>
      <c r="D13" s="18">
        <f>'[1]T3_data(t)'!D11</f>
        <v>270158.84000000003</v>
      </c>
      <c r="E13" s="18">
        <f>'[1]T3_data(t)'!E11</f>
        <v>215979.42</v>
      </c>
      <c r="F13" s="21">
        <f>'[1]T3_data(t)'!F11</f>
        <v>1014471.59</v>
      </c>
      <c r="G13" s="20">
        <f>'[1]T3_data(t)'!G11</f>
        <v>3.42</v>
      </c>
      <c r="H13" s="20">
        <f>'[1]T3_data(t)'!H11</f>
        <v>-3.21</v>
      </c>
      <c r="I13" s="20">
        <f>'[1]T3_data(t)'!I11</f>
        <v>3.42</v>
      </c>
      <c r="J13" s="20">
        <f>'[1]T3_data(t)'!J11</f>
        <v>2.21</v>
      </c>
      <c r="K13" s="20"/>
      <c r="L13" s="20"/>
      <c r="M13" s="20"/>
      <c r="N13" s="20"/>
      <c r="P13" s="31" t="str">
        <f t="shared" si="2"/>
        <v>3.4</v>
      </c>
      <c r="Q13" s="31" t="str">
        <f t="shared" si="1"/>
        <v>-3.2</v>
      </c>
      <c r="R13" s="31" t="str">
        <f t="shared" si="1"/>
        <v>3.4</v>
      </c>
      <c r="S13" s="31" t="str">
        <f t="shared" si="1"/>
        <v>2.2</v>
      </c>
      <c r="T13" s="31"/>
      <c r="U13" s="31"/>
      <c r="V13" s="31"/>
      <c r="W13" s="31"/>
      <c r="X13" s="32">
        <f>'[1]T3_data(t-1)'!B11</f>
        <v>2723653.92</v>
      </c>
      <c r="Y13" s="32">
        <f>'[1]T3_data(t-1)'!C11</f>
        <v>187234.82</v>
      </c>
      <c r="Z13" s="32">
        <f>'[1]T3_data(t-1)'!D11</f>
        <v>279109.17</v>
      </c>
      <c r="AA13" s="32">
        <f>'[1]T3_data(t-1)'!E11</f>
        <v>208836.84</v>
      </c>
      <c r="AB13" s="32">
        <f>'[1]T3_data(t-1)'!F11</f>
        <v>992498.09</v>
      </c>
    </row>
    <row r="14" spans="1:28" ht="19.5" customHeight="1">
      <c r="A14" s="5" t="s">
        <v>68</v>
      </c>
      <c r="B14" s="18">
        <f>B12*1000000/B13</f>
        <v>1772.2754407251807</v>
      </c>
      <c r="C14" s="18">
        <f t="shared" ref="C14:F14" si="5">C12*1000000/C13</f>
        <v>1689.4528762262444</v>
      </c>
      <c r="D14" s="18">
        <f t="shared" si="5"/>
        <v>1967.1390356873017</v>
      </c>
      <c r="E14" s="18">
        <f t="shared" si="5"/>
        <v>2001.8110984833647</v>
      </c>
      <c r="F14" s="21">
        <f t="shared" si="5"/>
        <v>1979.6808701168261</v>
      </c>
      <c r="G14" s="20">
        <f>((B14/X14)-1)*100</f>
        <v>32.300550119797023</v>
      </c>
      <c r="H14" s="20">
        <f>((D14/Z14)-1)*100</f>
        <v>23.486695048644492</v>
      </c>
      <c r="I14" s="20">
        <f t="shared" ref="I14:J14" si="6">((E14/AA14)-1)*100</f>
        <v>18.488720617933986</v>
      </c>
      <c r="J14" s="20">
        <f t="shared" si="6"/>
        <v>27.303616799088239</v>
      </c>
      <c r="K14" s="20"/>
      <c r="L14" s="20"/>
      <c r="M14" s="20"/>
      <c r="N14" s="20"/>
      <c r="P14" s="31" t="str">
        <f t="shared" si="2"/>
        <v>32.3</v>
      </c>
      <c r="Q14" s="31" t="str">
        <f t="shared" si="1"/>
        <v>23.5</v>
      </c>
      <c r="R14" s="31" t="str">
        <f t="shared" si="1"/>
        <v>18.5</v>
      </c>
      <c r="S14" s="31" t="str">
        <f t="shared" si="1"/>
        <v>27.3</v>
      </c>
      <c r="T14" s="31"/>
      <c r="U14" s="31"/>
      <c r="V14" s="31"/>
      <c r="W14" s="31"/>
      <c r="X14" s="32">
        <f>X12*1000000/X13</f>
        <v>1339.5828204194165</v>
      </c>
      <c r="Y14" s="32">
        <f t="shared" ref="Y14:AB14" si="7">Y12*1000000/Y13</f>
        <v>1382.007897889933</v>
      </c>
      <c r="Z14" s="32">
        <f t="shared" si="7"/>
        <v>1592.9967474733992</v>
      </c>
      <c r="AA14" s="32">
        <f t="shared" si="7"/>
        <v>1689.4528762262444</v>
      </c>
      <c r="AB14" s="32">
        <f t="shared" si="7"/>
        <v>1555.0861160851202</v>
      </c>
    </row>
    <row r="15" spans="1:28" ht="19.5" customHeight="1">
      <c r="A15" s="5" t="s">
        <v>11</v>
      </c>
      <c r="B15" s="18">
        <f>VLOOKUP($A15,'[1]T3_data(t)'!$A:$N,2,FALSE)</f>
        <v>3133.44</v>
      </c>
      <c r="C15" s="18">
        <f>VLOOKUP($A15,'[1]T3_data(t)'!$A:$N,3,FALSE)</f>
        <v>271.66000000000003</v>
      </c>
      <c r="D15" s="18">
        <f>VLOOKUP($A15,'[1]T3_data(t)'!$A:$N,4,FALSE)</f>
        <v>325.27999999999997</v>
      </c>
      <c r="E15" s="18">
        <f>VLOOKUP($A15,'[1]T3_data(t)'!$A:$N,5,FALSE)</f>
        <v>255.81</v>
      </c>
      <c r="F15" s="19">
        <f>VLOOKUP($A15,'[1]T3_data(t)'!$A:$N,6,FALSE)</f>
        <v>1066.17</v>
      </c>
      <c r="G15" s="20">
        <f>VLOOKUP($A15,'[1]T3_data(t)'!$A:$N,7,FALSE)</f>
        <v>-15.62</v>
      </c>
      <c r="H15" s="20">
        <f>VLOOKUP($A15,'[1]T3_data(t)'!$A:$N,8,FALSE)</f>
        <v>-15.1</v>
      </c>
      <c r="I15" s="20">
        <f>VLOOKUP($A15,'[1]T3_data(t)'!$A:$N,9,FALSE)</f>
        <v>-5.83</v>
      </c>
      <c r="J15" s="20">
        <f>VLOOKUP($A15,'[1]T3_data(t)'!$A:$N,10,FALSE)</f>
        <v>-11.74</v>
      </c>
      <c r="K15" s="20">
        <f>VLOOKUP($A15,'[1]T3_data(t)'!$A:$N,11,FALSE)</f>
        <v>1.04</v>
      </c>
      <c r="L15" s="20">
        <f>VLOOKUP($A15,'[1]T3_data(t)'!$A:$N,12,FALSE)</f>
        <v>1.1000000000000001</v>
      </c>
      <c r="M15" s="20">
        <f>VLOOKUP($A15,'[1]T3_data(t)'!$A:$N,13,FALSE)</f>
        <v>1</v>
      </c>
      <c r="N15" s="20">
        <f>VLOOKUP($A15,'[1]T3_data(t)'!$A:$N,14,FALSE)</f>
        <v>0.99</v>
      </c>
      <c r="P15" s="31" t="str">
        <f t="shared" si="2"/>
        <v>-15.6</v>
      </c>
      <c r="Q15" s="31" t="str">
        <f t="shared" si="1"/>
        <v>-15.1</v>
      </c>
      <c r="R15" s="31" t="str">
        <f t="shared" si="1"/>
        <v>-5.8</v>
      </c>
      <c r="S15" s="31" t="str">
        <f t="shared" si="1"/>
        <v>-11.7</v>
      </c>
      <c r="T15" s="31" t="str">
        <f t="shared" si="1"/>
        <v>1.0</v>
      </c>
      <c r="U15" s="31" t="str">
        <f t="shared" si="1"/>
        <v>1.1</v>
      </c>
      <c r="V15" s="31" t="str">
        <f t="shared" si="1"/>
        <v>1.0</v>
      </c>
      <c r="W15" s="31" t="str">
        <f t="shared" si="1"/>
        <v>1.0</v>
      </c>
      <c r="X15" s="32">
        <f>'[1]T3_data(t-1)'!B24</f>
        <v>3713.69</v>
      </c>
      <c r="Y15" s="32">
        <f>'[1]T3_data(t-1)'!C24</f>
        <v>300.93</v>
      </c>
      <c r="Z15" s="32">
        <f>'[1]T3_data(t-1)'!D24</f>
        <v>383.13</v>
      </c>
      <c r="AA15" s="32">
        <f>'[1]T3_data(t-1)'!E24</f>
        <v>271.66000000000003</v>
      </c>
      <c r="AB15" s="32">
        <f>'[1]T3_data(t-1)'!F24</f>
        <v>1207.93</v>
      </c>
    </row>
    <row r="16" spans="1:28" ht="19.5" customHeight="1">
      <c r="A16" s="5" t="s">
        <v>9</v>
      </c>
      <c r="B16" s="18">
        <f>'[1]T3_data(t)'!B25</f>
        <v>6467620.8499999996</v>
      </c>
      <c r="C16" s="18">
        <f>'[1]T3_data(t)'!C25</f>
        <v>569691.75</v>
      </c>
      <c r="D16" s="18">
        <f>'[1]T3_data(t)'!D25</f>
        <v>1073951.6599999999</v>
      </c>
      <c r="E16" s="18">
        <f>'[1]T3_data(t)'!E25</f>
        <v>800267.55</v>
      </c>
      <c r="F16" s="21">
        <f>'[1]T3_data(t)'!F25</f>
        <v>3134363.58</v>
      </c>
      <c r="G16" s="20">
        <f>'[1]T3_data(t)'!G25</f>
        <v>-25.55</v>
      </c>
      <c r="H16" s="20">
        <f>'[1]T3_data(t)'!H25</f>
        <v>25.88</v>
      </c>
      <c r="I16" s="20">
        <f>'[1]T3_data(t)'!I25</f>
        <v>40.47</v>
      </c>
      <c r="J16" s="20">
        <f>'[1]T3_data(t)'!J25</f>
        <v>27.33</v>
      </c>
      <c r="K16" s="20"/>
      <c r="L16" s="20"/>
      <c r="M16" s="20"/>
      <c r="N16" s="20"/>
      <c r="P16" s="31" t="str">
        <f t="shared" si="2"/>
        <v>-25.6</v>
      </c>
      <c r="Q16" s="31" t="str">
        <f t="shared" si="1"/>
        <v>25.9</v>
      </c>
      <c r="R16" s="31" t="str">
        <f t="shared" si="1"/>
        <v>40.5</v>
      </c>
      <c r="S16" s="31" t="str">
        <f t="shared" si="1"/>
        <v>27.3</v>
      </c>
      <c r="T16" s="31"/>
      <c r="U16" s="31"/>
      <c r="V16" s="31"/>
      <c r="W16" s="31"/>
      <c r="X16" s="32">
        <f>'[1]T3_data(t-1)'!B25</f>
        <v>8686749.2699999996</v>
      </c>
      <c r="Y16" s="32">
        <f>'[1]T3_data(t-1)'!C25</f>
        <v>804512.23</v>
      </c>
      <c r="Z16" s="32">
        <f>'[1]T3_data(t-1)'!D25</f>
        <v>853188.5</v>
      </c>
      <c r="AA16" s="32">
        <f>'[1]T3_data(t-1)'!E25</f>
        <v>569691.75</v>
      </c>
      <c r="AB16" s="32">
        <f>'[1]T3_data(t-1)'!F25</f>
        <v>2461633.5499999998</v>
      </c>
    </row>
    <row r="17" spans="1:28" ht="19.5" customHeight="1">
      <c r="A17" s="5" t="s">
        <v>68</v>
      </c>
      <c r="B17" s="18">
        <f>B15*1000000/B16</f>
        <v>484.48109013687781</v>
      </c>
      <c r="C17" s="18">
        <f t="shared" ref="C17:F17" si="8">C15*1000000/C16</f>
        <v>476.85436905133344</v>
      </c>
      <c r="D17" s="18">
        <f t="shared" si="8"/>
        <v>302.8814164689685</v>
      </c>
      <c r="E17" s="18">
        <f t="shared" si="8"/>
        <v>319.65559518188633</v>
      </c>
      <c r="F17" s="21">
        <f t="shared" si="8"/>
        <v>340.15517753048931</v>
      </c>
      <c r="G17" s="20">
        <f>((B17/X17)-1)*100</f>
        <v>13.325715287903051</v>
      </c>
      <c r="H17" s="20">
        <f>((D17/Z17)-1)*100</f>
        <v>-32.55162963092566</v>
      </c>
      <c r="I17" s="20">
        <f t="shared" ref="I17:J17" si="9">((E17/AA17)-1)*100</f>
        <v>-32.965782442589855</v>
      </c>
      <c r="J17" s="20">
        <f t="shared" si="9"/>
        <v>-30.679973407791962</v>
      </c>
      <c r="K17" s="20"/>
      <c r="L17" s="20"/>
      <c r="M17" s="20"/>
      <c r="N17" s="20"/>
      <c r="P17" s="31" t="str">
        <f t="shared" si="2"/>
        <v>13.3</v>
      </c>
      <c r="Q17" s="31" t="str">
        <f t="shared" si="1"/>
        <v>-32.6</v>
      </c>
      <c r="R17" s="31" t="str">
        <f t="shared" si="1"/>
        <v>-33.0</v>
      </c>
      <c r="S17" s="31" t="str">
        <f t="shared" si="1"/>
        <v>-30.7</v>
      </c>
      <c r="T17" s="31"/>
      <c r="U17" s="31"/>
      <c r="V17" s="31"/>
      <c r="W17" s="31"/>
      <c r="X17" s="32">
        <f>X15*1000000/X16</f>
        <v>427.51205135220857</v>
      </c>
      <c r="Y17" s="32">
        <f t="shared" ref="Y17:AB17" si="10">Y15*1000000/Y16</f>
        <v>374.05273503424553</v>
      </c>
      <c r="Z17" s="32">
        <f t="shared" si="10"/>
        <v>449.05668559761415</v>
      </c>
      <c r="AA17" s="32">
        <f t="shared" si="10"/>
        <v>476.85436905133344</v>
      </c>
      <c r="AB17" s="32">
        <f t="shared" si="10"/>
        <v>490.70260681164348</v>
      </c>
    </row>
    <row r="18" spans="1:28" ht="19.5" customHeight="1">
      <c r="A18" s="5" t="s">
        <v>12</v>
      </c>
      <c r="B18" s="18">
        <f>VLOOKUP($A18,'[1]T3_data(t)'!$A:$N,2,FALSE)</f>
        <v>28688.2</v>
      </c>
      <c r="C18" s="18">
        <f>VLOOKUP($A18,'[1]T3_data(t)'!$A:$N,3,FALSE)</f>
        <v>2941.87</v>
      </c>
      <c r="D18" s="18">
        <f>VLOOKUP($A18,'[1]T3_data(t)'!$A:$N,4,FALSE)</f>
        <v>2204.58</v>
      </c>
      <c r="E18" s="18">
        <f>VLOOKUP($A18,'[1]T3_data(t)'!$A:$N,5,FALSE)</f>
        <v>2681.08</v>
      </c>
      <c r="F18" s="19">
        <f>VLOOKUP($A18,'[1]T3_data(t)'!$A:$N,6,FALSE)</f>
        <v>8881.76</v>
      </c>
      <c r="G18" s="20">
        <f>VLOOKUP($A18,'[1]T3_data(t)'!$A:$N,7,FALSE)</f>
        <v>3.98</v>
      </c>
      <c r="H18" s="20">
        <f>VLOOKUP($A18,'[1]T3_data(t)'!$A:$N,8,FALSE)</f>
        <v>2.82</v>
      </c>
      <c r="I18" s="20">
        <f>VLOOKUP($A18,'[1]T3_data(t)'!$A:$N,9,FALSE)</f>
        <v>-8.86</v>
      </c>
      <c r="J18" s="20">
        <f>VLOOKUP($A18,'[1]T3_data(t)'!$A:$N,10,FALSE)</f>
        <v>0.6</v>
      </c>
      <c r="K18" s="20">
        <f>VLOOKUP($A18,'[1]T3_data(t)'!$A:$N,11,FALSE)</f>
        <v>9.5500000000000007</v>
      </c>
      <c r="L18" s="20">
        <f>VLOOKUP($A18,'[1]T3_data(t)'!$A:$N,12,FALSE)</f>
        <v>7.46</v>
      </c>
      <c r="M18" s="20">
        <f>VLOOKUP($A18,'[1]T3_data(t)'!$A:$N,13,FALSE)</f>
        <v>10.46</v>
      </c>
      <c r="N18" s="20">
        <f>VLOOKUP($A18,'[1]T3_data(t)'!$A:$N,14,FALSE)</f>
        <v>8.2899999999999991</v>
      </c>
      <c r="P18" s="31" t="str">
        <f t="shared" si="2"/>
        <v>4.0</v>
      </c>
      <c r="Q18" s="31" t="str">
        <f t="shared" si="1"/>
        <v>2.8</v>
      </c>
      <c r="R18" s="31" t="str">
        <f t="shared" si="1"/>
        <v>-8.9</v>
      </c>
      <c r="S18" s="31" t="str">
        <f t="shared" si="1"/>
        <v>0.6</v>
      </c>
      <c r="T18" s="31" t="str">
        <f t="shared" si="1"/>
        <v>9.6</v>
      </c>
      <c r="U18" s="31" t="str">
        <f t="shared" si="1"/>
        <v>7.5</v>
      </c>
      <c r="V18" s="31" t="str">
        <f t="shared" si="1"/>
        <v>10.5</v>
      </c>
      <c r="W18" s="31" t="str">
        <f t="shared" si="1"/>
        <v>8.3</v>
      </c>
      <c r="X18" s="32"/>
      <c r="Y18" s="32"/>
      <c r="Z18" s="32"/>
      <c r="AA18" s="32"/>
      <c r="AB18" s="32"/>
    </row>
    <row r="19" spans="1:28" ht="19.5" customHeight="1">
      <c r="A19" s="5" t="s">
        <v>13</v>
      </c>
      <c r="B19" s="18">
        <f>VLOOKUP($A19,'[1]T3_data(t)'!$A:$N,2,FALSE)</f>
        <v>5390.19</v>
      </c>
      <c r="C19" s="18">
        <f>VLOOKUP($A19,'[1]T3_data(t)'!$A:$N,3,FALSE)</f>
        <v>403.13</v>
      </c>
      <c r="D19" s="18">
        <f>VLOOKUP($A19,'[1]T3_data(t)'!$A:$N,4,FALSE)</f>
        <v>426.23</v>
      </c>
      <c r="E19" s="18">
        <f>VLOOKUP($A19,'[1]T3_data(t)'!$A:$N,5,FALSE)</f>
        <v>389.39</v>
      </c>
      <c r="F19" s="19">
        <f>VLOOKUP($A19,'[1]T3_data(t)'!$A:$N,6,FALSE)</f>
        <v>1652.63</v>
      </c>
      <c r="G19" s="20">
        <f>VLOOKUP($A19,'[1]T3_data(t)'!$A:$N,7,FALSE)</f>
        <v>7.74</v>
      </c>
      <c r="H19" s="20">
        <f>VLOOKUP($A19,'[1]T3_data(t)'!$A:$N,8,FALSE)</f>
        <v>-7.5</v>
      </c>
      <c r="I19" s="20">
        <f>VLOOKUP($A19,'[1]T3_data(t)'!$A:$N,9,FALSE)</f>
        <v>-3.41</v>
      </c>
      <c r="J19" s="20">
        <f>VLOOKUP($A19,'[1]T3_data(t)'!$A:$N,10,FALSE)</f>
        <v>-2.42</v>
      </c>
      <c r="K19" s="20">
        <f>VLOOKUP($A19,'[1]T3_data(t)'!$A:$N,11,FALSE)</f>
        <v>1.79</v>
      </c>
      <c r="L19" s="20">
        <f>VLOOKUP($A19,'[1]T3_data(t)'!$A:$N,12,FALSE)</f>
        <v>1.44</v>
      </c>
      <c r="M19" s="20">
        <f>VLOOKUP($A19,'[1]T3_data(t)'!$A:$N,13,FALSE)</f>
        <v>1.52</v>
      </c>
      <c r="N19" s="20">
        <f>VLOOKUP($A19,'[1]T3_data(t)'!$A:$N,14,FALSE)</f>
        <v>1.54</v>
      </c>
      <c r="P19" s="31" t="str">
        <f t="shared" si="2"/>
        <v>7.7</v>
      </c>
      <c r="Q19" s="31" t="str">
        <f t="shared" si="1"/>
        <v>-7.5</v>
      </c>
      <c r="R19" s="31" t="str">
        <f t="shared" si="1"/>
        <v>-3.4</v>
      </c>
      <c r="S19" s="31" t="str">
        <f t="shared" si="1"/>
        <v>-2.4</v>
      </c>
      <c r="T19" s="31" t="str">
        <f t="shared" si="1"/>
        <v>1.8</v>
      </c>
      <c r="U19" s="31" t="str">
        <f t="shared" si="1"/>
        <v>1.4</v>
      </c>
      <c r="V19" s="31" t="str">
        <f t="shared" si="1"/>
        <v>1.5</v>
      </c>
      <c r="W19" s="31" t="str">
        <f t="shared" si="1"/>
        <v>1.5</v>
      </c>
      <c r="X19" s="32"/>
      <c r="Y19" s="32"/>
      <c r="Z19" s="32"/>
      <c r="AA19" s="32"/>
      <c r="AB19" s="32"/>
    </row>
    <row r="20" spans="1:28" ht="19.5" customHeight="1">
      <c r="A20" s="5" t="s">
        <v>14</v>
      </c>
      <c r="B20" s="18">
        <f>VLOOKUP($A20,'[1]T3_data(t)'!$A:$N,2,FALSE)</f>
        <v>2344.27</v>
      </c>
      <c r="C20" s="18">
        <f>VLOOKUP($A20,'[1]T3_data(t)'!$A:$N,3,FALSE)</f>
        <v>165.2</v>
      </c>
      <c r="D20" s="18">
        <f>VLOOKUP($A20,'[1]T3_data(t)'!$A:$N,4,FALSE)</f>
        <v>183.92</v>
      </c>
      <c r="E20" s="18">
        <f>VLOOKUP($A20,'[1]T3_data(t)'!$A:$N,5,FALSE)</f>
        <v>168.63</v>
      </c>
      <c r="F20" s="19">
        <f>VLOOKUP($A20,'[1]T3_data(t)'!$A:$N,6,FALSE)</f>
        <v>735.6</v>
      </c>
      <c r="G20" s="20">
        <f>VLOOKUP($A20,'[1]T3_data(t)'!$A:$N,7,FALSE)</f>
        <v>21.83</v>
      </c>
      <c r="H20" s="20">
        <f>VLOOKUP($A20,'[1]T3_data(t)'!$A:$N,8,FALSE)</f>
        <v>-2.71</v>
      </c>
      <c r="I20" s="20">
        <f>VLOOKUP($A20,'[1]T3_data(t)'!$A:$N,9,FALSE)</f>
        <v>2.08</v>
      </c>
      <c r="J20" s="20">
        <f>VLOOKUP($A20,'[1]T3_data(t)'!$A:$N,10,FALSE)</f>
        <v>2.65</v>
      </c>
      <c r="K20" s="20">
        <f>VLOOKUP($A20,'[1]T3_data(t)'!$A:$N,11,FALSE)</f>
        <v>0.78</v>
      </c>
      <c r="L20" s="20">
        <f>VLOOKUP($A20,'[1]T3_data(t)'!$A:$N,12,FALSE)</f>
        <v>0.62</v>
      </c>
      <c r="M20" s="20">
        <f>VLOOKUP($A20,'[1]T3_data(t)'!$A:$N,13,FALSE)</f>
        <v>0.66</v>
      </c>
      <c r="N20" s="20">
        <f>VLOOKUP($A20,'[1]T3_data(t)'!$A:$N,14,FALSE)</f>
        <v>0.69</v>
      </c>
      <c r="P20" s="31" t="str">
        <f t="shared" si="2"/>
        <v>21.8</v>
      </c>
      <c r="Q20" s="31" t="str">
        <f t="shared" si="1"/>
        <v>-2.7</v>
      </c>
      <c r="R20" s="31" t="str">
        <f t="shared" si="1"/>
        <v>2.1</v>
      </c>
      <c r="S20" s="31" t="str">
        <f t="shared" si="1"/>
        <v>2.7</v>
      </c>
      <c r="T20" s="31" t="str">
        <f t="shared" si="1"/>
        <v>0.8</v>
      </c>
      <c r="U20" s="31" t="str">
        <f t="shared" si="1"/>
        <v>0.6</v>
      </c>
      <c r="V20" s="31" t="str">
        <f t="shared" si="1"/>
        <v>0.7</v>
      </c>
      <c r="W20" s="31" t="str">
        <f t="shared" si="1"/>
        <v>0.7</v>
      </c>
      <c r="X20" s="32"/>
      <c r="Y20" s="32"/>
      <c r="Z20" s="32"/>
      <c r="AA20" s="32"/>
      <c r="AB20" s="32"/>
    </row>
    <row r="21" spans="1:28" ht="19.5" customHeight="1">
      <c r="A21" s="5" t="s">
        <v>15</v>
      </c>
      <c r="B21" s="18">
        <f>VLOOKUP($A21,'[1]T3_data(t)'!$A:$N,2,FALSE)</f>
        <v>923.12</v>
      </c>
      <c r="C21" s="18">
        <f>VLOOKUP($A21,'[1]T3_data(t)'!$A:$N,3,FALSE)</f>
        <v>72.02</v>
      </c>
      <c r="D21" s="18">
        <f>VLOOKUP($A21,'[1]T3_data(t)'!$A:$N,4,FALSE)</f>
        <v>70.430000000000007</v>
      </c>
      <c r="E21" s="18">
        <f>VLOOKUP($A21,'[1]T3_data(t)'!$A:$N,5,FALSE)</f>
        <v>67.36</v>
      </c>
      <c r="F21" s="19">
        <f>VLOOKUP($A21,'[1]T3_data(t)'!$A:$N,6,FALSE)</f>
        <v>257.86</v>
      </c>
      <c r="G21" s="20">
        <f>VLOOKUP($A21,'[1]T3_data(t)'!$A:$N,7,FALSE)</f>
        <v>-7.8</v>
      </c>
      <c r="H21" s="20">
        <f>VLOOKUP($A21,'[1]T3_data(t)'!$A:$N,8,FALSE)</f>
        <v>-13.92</v>
      </c>
      <c r="I21" s="20">
        <f>VLOOKUP($A21,'[1]T3_data(t)'!$A:$N,9,FALSE)</f>
        <v>-6.47</v>
      </c>
      <c r="J21" s="20">
        <f>VLOOKUP($A21,'[1]T3_data(t)'!$A:$N,10,FALSE)</f>
        <v>-7.7</v>
      </c>
      <c r="K21" s="20">
        <f>VLOOKUP($A21,'[1]T3_data(t)'!$A:$N,11,FALSE)</f>
        <v>0.31</v>
      </c>
      <c r="L21" s="20">
        <f>VLOOKUP($A21,'[1]T3_data(t)'!$A:$N,12,FALSE)</f>
        <v>0.24</v>
      </c>
      <c r="M21" s="20">
        <f>VLOOKUP($A21,'[1]T3_data(t)'!$A:$N,13,FALSE)</f>
        <v>0.26</v>
      </c>
      <c r="N21" s="20">
        <f>VLOOKUP($A21,'[1]T3_data(t)'!$A:$N,14,FALSE)</f>
        <v>0.24</v>
      </c>
      <c r="P21" s="31" t="str">
        <f t="shared" si="2"/>
        <v>-7.8</v>
      </c>
      <c r="Q21" s="31" t="str">
        <f t="shared" si="2"/>
        <v>-13.9</v>
      </c>
      <c r="R21" s="31" t="str">
        <f t="shared" si="2"/>
        <v>-6.5</v>
      </c>
      <c r="S21" s="31" t="str">
        <f t="shared" si="2"/>
        <v>-7.7</v>
      </c>
      <c r="T21" s="31" t="str">
        <f t="shared" si="2"/>
        <v>0.3</v>
      </c>
      <c r="U21" s="31" t="str">
        <f t="shared" si="2"/>
        <v>0.2</v>
      </c>
      <c r="V21" s="31" t="str">
        <f t="shared" si="2"/>
        <v>0.3</v>
      </c>
      <c r="W21" s="31" t="str">
        <f t="shared" si="2"/>
        <v>0.2</v>
      </c>
      <c r="X21" s="32"/>
      <c r="Y21" s="32"/>
      <c r="Z21" s="32"/>
      <c r="AA21" s="32"/>
      <c r="AB21" s="32"/>
    </row>
    <row r="22" spans="1:28" ht="19.5" customHeight="1">
      <c r="A22" s="5" t="s">
        <v>16</v>
      </c>
      <c r="B22" s="18">
        <f>VLOOKUP($A22,'[1]T3_data(t)'!$A:$N,2,FALSE)</f>
        <v>9466.06</v>
      </c>
      <c r="C22" s="18">
        <f>VLOOKUP($A22,'[1]T3_data(t)'!$A:$N,3,FALSE)</f>
        <v>1416.73</v>
      </c>
      <c r="D22" s="18">
        <f>VLOOKUP($A22,'[1]T3_data(t)'!$A:$N,4,FALSE)</f>
        <v>546.24</v>
      </c>
      <c r="E22" s="18">
        <f>VLOOKUP($A22,'[1]T3_data(t)'!$A:$N,5,FALSE)</f>
        <v>1005.4</v>
      </c>
      <c r="F22" s="19">
        <f>VLOOKUP($A22,'[1]T3_data(t)'!$A:$N,6,FALSE)</f>
        <v>2473.71</v>
      </c>
      <c r="G22" s="20">
        <f>VLOOKUP($A22,'[1]T3_data(t)'!$A:$N,7,FALSE)</f>
        <v>-1.19</v>
      </c>
      <c r="H22" s="20">
        <f>VLOOKUP($A22,'[1]T3_data(t)'!$A:$N,8,FALSE)</f>
        <v>14.23</v>
      </c>
      <c r="I22" s="20">
        <f>VLOOKUP($A22,'[1]T3_data(t)'!$A:$N,9,FALSE)</f>
        <v>-29.03</v>
      </c>
      <c r="J22" s="20">
        <f>VLOOKUP($A22,'[1]T3_data(t)'!$A:$N,10,FALSE)</f>
        <v>-11.54</v>
      </c>
      <c r="K22" s="20">
        <f>VLOOKUP($A22,'[1]T3_data(t)'!$A:$N,11,FALSE)</f>
        <v>3.15</v>
      </c>
      <c r="L22" s="20">
        <f>VLOOKUP($A22,'[1]T3_data(t)'!$A:$N,12,FALSE)</f>
        <v>1.85</v>
      </c>
      <c r="M22" s="20">
        <f>VLOOKUP($A22,'[1]T3_data(t)'!$A:$N,13,FALSE)</f>
        <v>3.92</v>
      </c>
      <c r="N22" s="20">
        <f>VLOOKUP($A22,'[1]T3_data(t)'!$A:$N,14,FALSE)</f>
        <v>2.31</v>
      </c>
      <c r="P22" s="31" t="str">
        <f t="shared" si="2"/>
        <v>-1.2</v>
      </c>
      <c r="Q22" s="31" t="str">
        <f t="shared" si="2"/>
        <v>14.2</v>
      </c>
      <c r="R22" s="31" t="str">
        <f t="shared" si="2"/>
        <v>-29.0</v>
      </c>
      <c r="S22" s="31" t="str">
        <f t="shared" si="2"/>
        <v>-11.5</v>
      </c>
      <c r="T22" s="31" t="str">
        <f t="shared" si="2"/>
        <v>3.2</v>
      </c>
      <c r="U22" s="31" t="str">
        <f t="shared" si="2"/>
        <v>1.9</v>
      </c>
      <c r="V22" s="31" t="str">
        <f t="shared" si="2"/>
        <v>3.9</v>
      </c>
      <c r="W22" s="31" t="str">
        <f t="shared" si="2"/>
        <v>2.3</v>
      </c>
      <c r="X22" s="32"/>
      <c r="Y22" s="32"/>
      <c r="Z22" s="32"/>
      <c r="AA22" s="32"/>
      <c r="AB22" s="32"/>
    </row>
    <row r="23" spans="1:28" ht="19.5" customHeight="1">
      <c r="A23" s="5" t="s">
        <v>17</v>
      </c>
      <c r="B23" s="18">
        <f>VLOOKUP($A23,'[1]T3_data(t)'!$A:$N,2,FALSE)</f>
        <v>4313.7299999999996</v>
      </c>
      <c r="C23" s="18">
        <f>VLOOKUP($A23,'[1]T3_data(t)'!$A:$N,3,FALSE)</f>
        <v>327.27</v>
      </c>
      <c r="D23" s="18">
        <f>VLOOKUP($A23,'[1]T3_data(t)'!$A:$N,4,FALSE)</f>
        <v>371.8</v>
      </c>
      <c r="E23" s="18">
        <f>VLOOKUP($A23,'[1]T3_data(t)'!$A:$N,5,FALSE)</f>
        <v>355.52</v>
      </c>
      <c r="F23" s="19">
        <f>VLOOKUP($A23,'[1]T3_data(t)'!$A:$N,6,FALSE)</f>
        <v>1476.58</v>
      </c>
      <c r="G23" s="20">
        <f>VLOOKUP($A23,'[1]T3_data(t)'!$A:$N,7,FALSE)</f>
        <v>5.67</v>
      </c>
      <c r="H23" s="20">
        <f>VLOOKUP($A23,'[1]T3_data(t)'!$A:$N,8,FALSE)</f>
        <v>5.0599999999999996</v>
      </c>
      <c r="I23" s="20">
        <f>VLOOKUP($A23,'[1]T3_data(t)'!$A:$N,9,FALSE)</f>
        <v>8.6300000000000008</v>
      </c>
      <c r="J23" s="20">
        <f>VLOOKUP($A23,'[1]T3_data(t)'!$A:$N,10,FALSE)</f>
        <v>8.7899999999999991</v>
      </c>
      <c r="K23" s="20">
        <f>VLOOKUP($A23,'[1]T3_data(t)'!$A:$N,11,FALSE)</f>
        <v>1.44</v>
      </c>
      <c r="L23" s="20">
        <f>VLOOKUP($A23,'[1]T3_data(t)'!$A:$N,12,FALSE)</f>
        <v>1.26</v>
      </c>
      <c r="M23" s="20">
        <f>VLOOKUP($A23,'[1]T3_data(t)'!$A:$N,13,FALSE)</f>
        <v>1.39</v>
      </c>
      <c r="N23" s="20">
        <f>VLOOKUP($A23,'[1]T3_data(t)'!$A:$N,14,FALSE)</f>
        <v>1.38</v>
      </c>
      <c r="P23" s="31" t="str">
        <f t="shared" si="2"/>
        <v>5.7</v>
      </c>
      <c r="Q23" s="31" t="str">
        <f t="shared" si="2"/>
        <v>5.1</v>
      </c>
      <c r="R23" s="31" t="str">
        <f t="shared" si="2"/>
        <v>8.6</v>
      </c>
      <c r="S23" s="31" t="str">
        <f t="shared" si="2"/>
        <v>8.8</v>
      </c>
      <c r="T23" s="31" t="str">
        <f t="shared" si="2"/>
        <v>1.4</v>
      </c>
      <c r="U23" s="31" t="str">
        <f t="shared" si="2"/>
        <v>1.3</v>
      </c>
      <c r="V23" s="31" t="str">
        <f t="shared" si="2"/>
        <v>1.4</v>
      </c>
      <c r="W23" s="31" t="str">
        <f t="shared" si="2"/>
        <v>1.4</v>
      </c>
      <c r="X23" s="32">
        <f>'[1]T3_data(t-1)'!B39</f>
        <v>4082.35</v>
      </c>
      <c r="Y23" s="32">
        <f>'[1]T3_data(t-1)'!C39</f>
        <v>291.92</v>
      </c>
      <c r="Z23" s="32">
        <f>'[1]T3_data(t-1)'!D39</f>
        <v>353.88</v>
      </c>
      <c r="AA23" s="32">
        <f>'[1]T3_data(t-1)'!E39</f>
        <v>327.27</v>
      </c>
      <c r="AB23" s="32">
        <f>'[1]T3_data(t-1)'!F39</f>
        <v>1357.26</v>
      </c>
    </row>
    <row r="24" spans="1:28" ht="19.5" customHeight="1">
      <c r="A24" s="5" t="s">
        <v>9</v>
      </c>
      <c r="B24" s="18">
        <f>'[1]T3_data(t)'!B40</f>
        <v>1151899.93</v>
      </c>
      <c r="C24" s="18">
        <f>'[1]T3_data(t)'!C40</f>
        <v>86733.4</v>
      </c>
      <c r="D24" s="18">
        <f>'[1]T3_data(t)'!D40</f>
        <v>99535.51</v>
      </c>
      <c r="E24" s="18">
        <f>'[1]T3_data(t)'!E40</f>
        <v>93598.34</v>
      </c>
      <c r="F24" s="21">
        <f>'[1]T3_data(t)'!F40</f>
        <v>391138.73</v>
      </c>
      <c r="G24" s="20">
        <f>'[1]T3_data(t)'!G40</f>
        <v>6.35</v>
      </c>
      <c r="H24" s="20">
        <f>'[1]T3_data(t)'!H40</f>
        <v>3.47</v>
      </c>
      <c r="I24" s="20">
        <f>'[1]T3_data(t)'!I40</f>
        <v>7.91</v>
      </c>
      <c r="J24" s="20">
        <f>'[1]T3_data(t)'!J40</f>
        <v>5.63</v>
      </c>
      <c r="K24" s="20"/>
      <c r="L24" s="20"/>
      <c r="M24" s="20"/>
      <c r="N24" s="20"/>
      <c r="P24" s="31" t="str">
        <f t="shared" si="2"/>
        <v>6.4</v>
      </c>
      <c r="Q24" s="31" t="str">
        <f t="shared" si="2"/>
        <v>3.5</v>
      </c>
      <c r="R24" s="31" t="str">
        <f t="shared" si="2"/>
        <v>7.9</v>
      </c>
      <c r="S24" s="31" t="str">
        <f t="shared" si="2"/>
        <v>5.6</v>
      </c>
      <c r="T24" s="31"/>
      <c r="U24" s="31"/>
      <c r="V24" s="31"/>
      <c r="W24" s="31"/>
      <c r="X24" s="32">
        <f>'[1]T3_data(t-1)'!B40</f>
        <v>1083093.74</v>
      </c>
      <c r="Y24" s="32">
        <f>'[1]T3_data(t-1)'!C40</f>
        <v>103150.97</v>
      </c>
      <c r="Z24" s="32">
        <f>'[1]T3_data(t-1)'!D40</f>
        <v>96198.65</v>
      </c>
      <c r="AA24" s="32">
        <f>'[1]T3_data(t-1)'!E40</f>
        <v>86733.4</v>
      </c>
      <c r="AB24" s="32">
        <f>'[1]T3_data(t-1)'!F40</f>
        <v>370298.29</v>
      </c>
    </row>
    <row r="25" spans="1:28" ht="19.5" customHeight="1">
      <c r="A25" s="5" t="s">
        <v>68</v>
      </c>
      <c r="B25" s="18">
        <f>B23*1000000/B24</f>
        <v>3744.8825958345187</v>
      </c>
      <c r="C25" s="18">
        <f t="shared" ref="C25:F25" si="11">C23*1000000/C24</f>
        <v>3773.286876797174</v>
      </c>
      <c r="D25" s="18">
        <f t="shared" si="11"/>
        <v>3735.350328741974</v>
      </c>
      <c r="E25" s="18">
        <f t="shared" si="11"/>
        <v>3798.3579623313835</v>
      </c>
      <c r="F25" s="21">
        <f t="shared" si="11"/>
        <v>3775.0800080574995</v>
      </c>
      <c r="G25" s="20">
        <f>((B25/X25)-1)*100</f>
        <v>-0.64401884739629933</v>
      </c>
      <c r="H25" s="20">
        <f>((D25/Z25)-1)*100</f>
        <v>1.5416691822182971</v>
      </c>
      <c r="I25" s="20">
        <f t="shared" ref="I25:J25" si="12">((E25/AA25)-1)*100</f>
        <v>0.66443624226870668</v>
      </c>
      <c r="J25" s="20">
        <f t="shared" si="12"/>
        <v>2.9946857342644906</v>
      </c>
      <c r="K25" s="20"/>
      <c r="L25" s="20"/>
      <c r="M25" s="20"/>
      <c r="N25" s="20"/>
      <c r="P25" s="31" t="str">
        <f t="shared" si="2"/>
        <v>-0.6</v>
      </c>
      <c r="Q25" s="31" t="str">
        <f t="shared" si="2"/>
        <v>1.5</v>
      </c>
      <c r="R25" s="31" t="str">
        <f t="shared" si="2"/>
        <v>0.7</v>
      </c>
      <c r="S25" s="31" t="str">
        <f t="shared" si="2"/>
        <v>3.0</v>
      </c>
      <c r="T25" s="31"/>
      <c r="U25" s="31"/>
      <c r="V25" s="31"/>
      <c r="W25" s="31"/>
      <c r="X25" s="32">
        <f>X23*1000000/X24</f>
        <v>3769.1566752107719</v>
      </c>
      <c r="Y25" s="32">
        <f t="shared" ref="Y25:AB25" si="13">Y23*1000000/Y24</f>
        <v>2830.0267074560716</v>
      </c>
      <c r="Z25" s="32">
        <f t="shared" si="13"/>
        <v>3678.6379018832386</v>
      </c>
      <c r="AA25" s="32">
        <f t="shared" si="13"/>
        <v>3773.286876797174</v>
      </c>
      <c r="AB25" s="32">
        <f t="shared" si="13"/>
        <v>3665.3153326740994</v>
      </c>
    </row>
    <row r="26" spans="1:28" ht="19.5" customHeight="1">
      <c r="A26" s="5" t="s">
        <v>18</v>
      </c>
      <c r="B26" s="18">
        <f>VLOOKUP($A26,'[1]T3_data(t)'!$A:$N,2,FALSE)</f>
        <v>9.19</v>
      </c>
      <c r="C26" s="18">
        <f>VLOOKUP($A26,'[1]T3_data(t)'!$A:$N,3,FALSE)</f>
        <v>0.67</v>
      </c>
      <c r="D26" s="18">
        <f>VLOOKUP($A26,'[1]T3_data(t)'!$A:$N,4,FALSE)</f>
        <v>0.83</v>
      </c>
      <c r="E26" s="18">
        <f>VLOOKUP($A26,'[1]T3_data(t)'!$A:$N,5,FALSE)</f>
        <v>0.81</v>
      </c>
      <c r="F26" s="19">
        <f>VLOOKUP($A26,'[1]T3_data(t)'!$A:$N,6,FALSE)</f>
        <v>3.27</v>
      </c>
      <c r="G26" s="20">
        <f>VLOOKUP($A26,'[1]T3_data(t)'!$A:$N,7,FALSE)</f>
        <v>6.98</v>
      </c>
      <c r="H26" s="20">
        <f>VLOOKUP($A26,'[1]T3_data(t)'!$A:$N,8,FALSE)</f>
        <v>13.7</v>
      </c>
      <c r="I26" s="20">
        <f>VLOOKUP($A26,'[1]T3_data(t)'!$A:$N,9,FALSE)</f>
        <v>20.9</v>
      </c>
      <c r="J26" s="20">
        <f>VLOOKUP($A26,'[1]T3_data(t)'!$A:$N,10,FALSE)</f>
        <v>29.25</v>
      </c>
      <c r="K26" s="20">
        <f>VLOOKUP($A26,'[1]T3_data(t)'!$A:$N,11,FALSE)</f>
        <v>0</v>
      </c>
      <c r="L26" s="20">
        <f>VLOOKUP($A26,'[1]T3_data(t)'!$A:$N,12,FALSE)</f>
        <v>0</v>
      </c>
      <c r="M26" s="20">
        <f>VLOOKUP($A26,'[1]T3_data(t)'!$A:$N,13,FALSE)</f>
        <v>0</v>
      </c>
      <c r="N26" s="20">
        <f>VLOOKUP($A26,'[1]T3_data(t)'!$A:$N,14,FALSE)</f>
        <v>0</v>
      </c>
      <c r="P26" s="31" t="str">
        <f t="shared" si="2"/>
        <v>7.0</v>
      </c>
      <c r="Q26" s="31" t="str">
        <f t="shared" si="2"/>
        <v>13.7</v>
      </c>
      <c r="R26" s="31" t="str">
        <f t="shared" si="2"/>
        <v>20.9</v>
      </c>
      <c r="S26" s="31" t="str">
        <f t="shared" si="2"/>
        <v>29.3</v>
      </c>
      <c r="T26" s="31" t="str">
        <f t="shared" si="2"/>
        <v>0.000</v>
      </c>
      <c r="U26" s="31" t="str">
        <f t="shared" si="2"/>
        <v>0.000</v>
      </c>
      <c r="V26" s="31" t="str">
        <f t="shared" si="2"/>
        <v>0.000</v>
      </c>
      <c r="W26" s="31" t="str">
        <f t="shared" si="2"/>
        <v>0.000</v>
      </c>
      <c r="X26" s="32">
        <f>'[1]T3_data(t-1)'!B41</f>
        <v>8.59</v>
      </c>
      <c r="Y26" s="32">
        <f>'[1]T3_data(t-1)'!C41</f>
        <v>0.54</v>
      </c>
      <c r="Z26" s="32">
        <f>'[1]T3_data(t-1)'!D41</f>
        <v>0.73</v>
      </c>
      <c r="AA26" s="32">
        <f>'[1]T3_data(t-1)'!E41</f>
        <v>0.67</v>
      </c>
      <c r="AB26" s="32">
        <f>'[1]T3_data(t-1)'!F41</f>
        <v>2.5299999999999998</v>
      </c>
    </row>
    <row r="27" spans="1:28" ht="19.5" customHeight="1">
      <c r="A27" s="5" t="s">
        <v>9</v>
      </c>
      <c r="B27" s="18">
        <f>'[1]T3_data(t)'!B42</f>
        <v>3422.15</v>
      </c>
      <c r="C27" s="18">
        <f>'[1]T3_data(t)'!C42</f>
        <v>227.45</v>
      </c>
      <c r="D27" s="18">
        <f>'[1]T3_data(t)'!D42</f>
        <v>302.14</v>
      </c>
      <c r="E27" s="18">
        <f>'[1]T3_data(t)'!E42</f>
        <v>292.73</v>
      </c>
      <c r="F27" s="21">
        <f>'[1]T3_data(t)'!F42</f>
        <v>1152.6099999999999</v>
      </c>
      <c r="G27" s="20">
        <f>'[1]T3_data(t)'!G42</f>
        <v>30.22</v>
      </c>
      <c r="H27" s="20">
        <f>'[1]T3_data(t)'!H42</f>
        <v>11.81</v>
      </c>
      <c r="I27" s="20">
        <f>'[1]T3_data(t)'!I42</f>
        <v>28.7</v>
      </c>
      <c r="J27" s="20">
        <f>'[1]T3_data(t)'!J42</f>
        <v>24.8</v>
      </c>
      <c r="K27" s="20"/>
      <c r="L27" s="20"/>
      <c r="M27" s="20"/>
      <c r="N27" s="20"/>
      <c r="P27" s="31" t="str">
        <f t="shared" si="2"/>
        <v>30.2</v>
      </c>
      <c r="Q27" s="31" t="str">
        <f t="shared" si="2"/>
        <v>11.8</v>
      </c>
      <c r="R27" s="31" t="str">
        <f t="shared" si="2"/>
        <v>28.7</v>
      </c>
      <c r="S27" s="31" t="str">
        <f t="shared" si="2"/>
        <v>24.8</v>
      </c>
      <c r="T27" s="31"/>
      <c r="U27" s="31"/>
      <c r="V27" s="31"/>
      <c r="W27" s="31"/>
      <c r="X27" s="32">
        <f>'[1]T3_data(t-1)'!B42</f>
        <v>2628.04</v>
      </c>
      <c r="Y27" s="32">
        <f>'[1]T3_data(t-1)'!C42</f>
        <v>130.04</v>
      </c>
      <c r="Z27" s="32">
        <f>'[1]T3_data(t-1)'!D42</f>
        <v>270.22000000000003</v>
      </c>
      <c r="AA27" s="32">
        <f>'[1]T3_data(t-1)'!E42</f>
        <v>227.45</v>
      </c>
      <c r="AB27" s="32">
        <f>'[1]T3_data(t-1)'!F42</f>
        <v>923.53</v>
      </c>
    </row>
    <row r="28" spans="1:28" ht="19.5" customHeight="1">
      <c r="A28" s="5" t="s">
        <v>68</v>
      </c>
      <c r="B28" s="18">
        <f>B26*1000000/B27</f>
        <v>2685.4462837689757</v>
      </c>
      <c r="C28" s="18">
        <f t="shared" ref="C28:F28" si="14">C26*1000000/C27</f>
        <v>2945.7023521653114</v>
      </c>
      <c r="D28" s="18">
        <f t="shared" si="14"/>
        <v>2747.0708942874166</v>
      </c>
      <c r="E28" s="18">
        <f t="shared" si="14"/>
        <v>2767.0549653264097</v>
      </c>
      <c r="F28" s="21">
        <f t="shared" si="14"/>
        <v>2837.0394148931559</v>
      </c>
      <c r="G28" s="20">
        <f>((B28/X28)-1)*100</f>
        <v>-17.840974952314092</v>
      </c>
      <c r="H28" s="20">
        <f>((D28/Z28)-1)*100</f>
        <v>1.6867804184035329</v>
      </c>
      <c r="I28" s="20">
        <f t="shared" ref="I28:J28" si="15">((E28/AA28)-1)*100</f>
        <v>-6.0646788263445046</v>
      </c>
      <c r="J28" s="20">
        <f t="shared" si="15"/>
        <v>3.5609095192204121</v>
      </c>
      <c r="K28" s="20"/>
      <c r="L28" s="20"/>
      <c r="M28" s="20"/>
      <c r="N28" s="20"/>
      <c r="P28" s="31" t="str">
        <f t="shared" si="2"/>
        <v>-17.8</v>
      </c>
      <c r="Q28" s="31" t="str">
        <f t="shared" si="2"/>
        <v>1.7</v>
      </c>
      <c r="R28" s="31" t="str">
        <f t="shared" si="2"/>
        <v>-6.1</v>
      </c>
      <c r="S28" s="31" t="str">
        <f t="shared" si="2"/>
        <v>3.6</v>
      </c>
      <c r="T28" s="31"/>
      <c r="U28" s="31"/>
      <c r="V28" s="31"/>
      <c r="W28" s="31"/>
      <c r="X28" s="32">
        <f>X26*1000000/X27</f>
        <v>3268.5956073727948</v>
      </c>
      <c r="Y28" s="32">
        <f t="shared" ref="Y28:AB28" si="16">Y26*1000000/Y27</f>
        <v>4152.5684404798531</v>
      </c>
      <c r="Z28" s="32">
        <f t="shared" si="16"/>
        <v>2701.5024794611795</v>
      </c>
      <c r="AA28" s="32">
        <f t="shared" si="16"/>
        <v>2945.7023521653114</v>
      </c>
      <c r="AB28" s="32">
        <f t="shared" si="16"/>
        <v>2739.4887009626109</v>
      </c>
    </row>
    <row r="29" spans="1:28" ht="19.5" customHeight="1">
      <c r="A29" s="5" t="s">
        <v>19</v>
      </c>
      <c r="B29" s="18">
        <f>VLOOKUP($A29,'[1]T3_data(t)'!$A:$N,2,FALSE)</f>
        <v>3029.3</v>
      </c>
      <c r="C29" s="18">
        <f>VLOOKUP($A29,'[1]T3_data(t)'!$A:$N,3,FALSE)</f>
        <v>239.84</v>
      </c>
      <c r="D29" s="18">
        <f>VLOOKUP($A29,'[1]T3_data(t)'!$A:$N,4,FALSE)</f>
        <v>295.19</v>
      </c>
      <c r="E29" s="18">
        <f>VLOOKUP($A29,'[1]T3_data(t)'!$A:$N,5,FALSE)</f>
        <v>264.02</v>
      </c>
      <c r="F29" s="19">
        <f>VLOOKUP($A29,'[1]T3_data(t)'!$A:$N,6,FALSE)</f>
        <v>1066.6199999999999</v>
      </c>
      <c r="G29" s="20">
        <f>VLOOKUP($A29,'[1]T3_data(t)'!$A:$N,7,FALSE)</f>
        <v>22.92</v>
      </c>
      <c r="H29" s="20">
        <f>VLOOKUP($A29,'[1]T3_data(t)'!$A:$N,8,FALSE)</f>
        <v>12.5</v>
      </c>
      <c r="I29" s="20">
        <f>VLOOKUP($A29,'[1]T3_data(t)'!$A:$N,9,FALSE)</f>
        <v>10.08</v>
      </c>
      <c r="J29" s="20">
        <f>VLOOKUP($A29,'[1]T3_data(t)'!$A:$N,10,FALSE)</f>
        <v>12.46</v>
      </c>
      <c r="K29" s="20">
        <f>VLOOKUP($A29,'[1]T3_data(t)'!$A:$N,11,FALSE)</f>
        <v>1.01</v>
      </c>
      <c r="L29" s="20">
        <f>VLOOKUP($A29,'[1]T3_data(t)'!$A:$N,12,FALSE)</f>
        <v>1</v>
      </c>
      <c r="M29" s="20">
        <f>VLOOKUP($A29,'[1]T3_data(t)'!$A:$N,13,FALSE)</f>
        <v>1.03</v>
      </c>
      <c r="N29" s="20">
        <f>VLOOKUP($A29,'[1]T3_data(t)'!$A:$N,14,FALSE)</f>
        <v>1</v>
      </c>
      <c r="P29" s="31" t="str">
        <f t="shared" si="2"/>
        <v>22.9</v>
      </c>
      <c r="Q29" s="31" t="str">
        <f t="shared" si="2"/>
        <v>12.5</v>
      </c>
      <c r="R29" s="31" t="str">
        <f t="shared" si="2"/>
        <v>10.1</v>
      </c>
      <c r="S29" s="31" t="str">
        <f t="shared" si="2"/>
        <v>12.5</v>
      </c>
      <c r="T29" s="31" t="str">
        <f t="shared" si="2"/>
        <v>1.0</v>
      </c>
      <c r="U29" s="31" t="str">
        <f t="shared" si="2"/>
        <v>1.0</v>
      </c>
      <c r="V29" s="31" t="str">
        <f t="shared" si="2"/>
        <v>1.0</v>
      </c>
      <c r="W29" s="31" t="str">
        <f t="shared" si="2"/>
        <v>1.0</v>
      </c>
    </row>
    <row r="30" spans="1:28" ht="19.5" customHeight="1">
      <c r="A30" s="5" t="s">
        <v>20</v>
      </c>
      <c r="B30" s="18">
        <f>VLOOKUP($A30,'[1]T3_data(t)'!$A:$N,2,FALSE)</f>
        <v>2686.4</v>
      </c>
      <c r="C30" s="18">
        <f>VLOOKUP($A30,'[1]T3_data(t)'!$A:$N,3,FALSE)</f>
        <v>209.96</v>
      </c>
      <c r="D30" s="18">
        <f>VLOOKUP($A30,'[1]T3_data(t)'!$A:$N,4,FALSE)</f>
        <v>262.38</v>
      </c>
      <c r="E30" s="18">
        <f>VLOOKUP($A30,'[1]T3_data(t)'!$A:$N,5,FALSE)</f>
        <v>232.83</v>
      </c>
      <c r="F30" s="19">
        <f>VLOOKUP($A30,'[1]T3_data(t)'!$A:$N,6,FALSE)</f>
        <v>941.34</v>
      </c>
      <c r="G30" s="20">
        <f>VLOOKUP($A30,'[1]T3_data(t)'!$A:$N,7,FALSE)</f>
        <v>28.39</v>
      </c>
      <c r="H30" s="20">
        <f>VLOOKUP($A30,'[1]T3_data(t)'!$A:$N,8,FALSE)</f>
        <v>13.68</v>
      </c>
      <c r="I30" s="20">
        <f>VLOOKUP($A30,'[1]T3_data(t)'!$A:$N,9,FALSE)</f>
        <v>10.89</v>
      </c>
      <c r="J30" s="20">
        <f>VLOOKUP($A30,'[1]T3_data(t)'!$A:$N,10,FALSE)</f>
        <v>12.99</v>
      </c>
      <c r="K30" s="20">
        <f>VLOOKUP($A30,'[1]T3_data(t)'!$A:$N,11,FALSE)</f>
        <v>0.89</v>
      </c>
      <c r="L30" s="20">
        <f>VLOOKUP($A30,'[1]T3_data(t)'!$A:$N,12,FALSE)</f>
        <v>0.89</v>
      </c>
      <c r="M30" s="20">
        <f>VLOOKUP($A30,'[1]T3_data(t)'!$A:$N,13,FALSE)</f>
        <v>0.91</v>
      </c>
      <c r="N30" s="20">
        <f>VLOOKUP($A30,'[1]T3_data(t)'!$A:$N,14,FALSE)</f>
        <v>0.88</v>
      </c>
      <c r="P30" s="31" t="str">
        <f t="shared" si="2"/>
        <v>28.4</v>
      </c>
      <c r="Q30" s="31" t="str">
        <f t="shared" si="2"/>
        <v>13.7</v>
      </c>
      <c r="R30" s="31" t="str">
        <f t="shared" si="2"/>
        <v>10.9</v>
      </c>
      <c r="S30" s="31" t="str">
        <f t="shared" si="2"/>
        <v>13.0</v>
      </c>
      <c r="T30" s="31" t="str">
        <f t="shared" si="2"/>
        <v>0.9</v>
      </c>
      <c r="U30" s="31" t="str">
        <f t="shared" si="2"/>
        <v>0.9</v>
      </c>
      <c r="V30" s="31" t="str">
        <f t="shared" si="2"/>
        <v>0.9</v>
      </c>
      <c r="W30" s="31" t="str">
        <f t="shared" si="2"/>
        <v>0.9</v>
      </c>
    </row>
    <row r="31" spans="1:28" ht="19.5" customHeight="1">
      <c r="A31" s="5" t="s">
        <v>21</v>
      </c>
      <c r="B31" s="18">
        <f>VLOOKUP($A31,'[1]T3_data(t)'!$A:$N,2,FALSE)</f>
        <v>2382.66</v>
      </c>
      <c r="C31" s="18">
        <f>VLOOKUP($A31,'[1]T3_data(t)'!$A:$N,3,FALSE)</f>
        <v>240.32</v>
      </c>
      <c r="D31" s="18">
        <f>VLOOKUP($A31,'[1]T3_data(t)'!$A:$N,4,FALSE)</f>
        <v>213.61</v>
      </c>
      <c r="E31" s="18">
        <f>VLOOKUP($A31,'[1]T3_data(t)'!$A:$N,5,FALSE)</f>
        <v>326.77</v>
      </c>
      <c r="F31" s="19">
        <f>VLOOKUP($A31,'[1]T3_data(t)'!$A:$N,6,FALSE)</f>
        <v>1122.47</v>
      </c>
      <c r="G31" s="20">
        <f>VLOOKUP($A31,'[1]T3_data(t)'!$A:$N,7,FALSE)</f>
        <v>-31.8</v>
      </c>
      <c r="H31" s="20">
        <f>VLOOKUP($A31,'[1]T3_data(t)'!$A:$N,8,FALSE)</f>
        <v>-27.7</v>
      </c>
      <c r="I31" s="20">
        <f>VLOOKUP($A31,'[1]T3_data(t)'!$A:$N,9,FALSE)</f>
        <v>35.97</v>
      </c>
      <c r="J31" s="20">
        <f>VLOOKUP($A31,'[1]T3_data(t)'!$A:$N,10,FALSE)</f>
        <v>7.72</v>
      </c>
      <c r="K31" s="20">
        <f>VLOOKUP($A31,'[1]T3_data(t)'!$A:$N,11,FALSE)</f>
        <v>0.79</v>
      </c>
      <c r="L31" s="20">
        <f>VLOOKUP($A31,'[1]T3_data(t)'!$A:$N,12,FALSE)</f>
        <v>0.72</v>
      </c>
      <c r="M31" s="20">
        <f>VLOOKUP($A31,'[1]T3_data(t)'!$A:$N,13,FALSE)</f>
        <v>1.28</v>
      </c>
      <c r="N31" s="20">
        <f>VLOOKUP($A31,'[1]T3_data(t)'!$A:$N,14,FALSE)</f>
        <v>1.05</v>
      </c>
      <c r="P31" s="31" t="str">
        <f t="shared" si="2"/>
        <v>-31.8</v>
      </c>
      <c r="Q31" s="31" t="str">
        <f t="shared" si="2"/>
        <v>-27.7</v>
      </c>
      <c r="R31" s="31" t="str">
        <f t="shared" si="2"/>
        <v>36.0</v>
      </c>
      <c r="S31" s="31" t="str">
        <f t="shared" si="2"/>
        <v>7.7</v>
      </c>
      <c r="T31" s="31" t="str">
        <f t="shared" si="2"/>
        <v>0.8</v>
      </c>
      <c r="U31" s="31" t="str">
        <f t="shared" si="2"/>
        <v>0.7</v>
      </c>
      <c r="V31" s="31" t="str">
        <f t="shared" si="2"/>
        <v>1.3</v>
      </c>
      <c r="W31" s="31" t="str">
        <f t="shared" si="2"/>
        <v>1.1</v>
      </c>
      <c r="X31" s="32">
        <f>'[1]T3_data(t-1)'!B53</f>
        <v>3493.56</v>
      </c>
      <c r="Y31" s="32">
        <f>'[1]T3_data(t-1)'!C53</f>
        <v>264.24</v>
      </c>
      <c r="Z31" s="32">
        <f>'[1]T3_data(t-1)'!D53</f>
        <v>295.45999999999998</v>
      </c>
      <c r="AA31" s="32">
        <f>'[1]T3_data(t-1)'!E53</f>
        <v>240.32</v>
      </c>
      <c r="AB31" s="32">
        <f>'[1]T3_data(t-1)'!F53</f>
        <v>1042.03</v>
      </c>
    </row>
    <row r="32" spans="1:28" ht="19.5" customHeight="1">
      <c r="A32" s="5" t="s">
        <v>9</v>
      </c>
      <c r="B32" s="18">
        <f>'[1]T3_data(t)'!B54</f>
        <v>4120170.77</v>
      </c>
      <c r="C32" s="18">
        <f>'[1]T3_data(t)'!C54</f>
        <v>408162.29</v>
      </c>
      <c r="D32" s="18">
        <f>'[1]T3_data(t)'!D54</f>
        <v>428181</v>
      </c>
      <c r="E32" s="18">
        <f>'[1]T3_data(t)'!E54</f>
        <v>691142.83</v>
      </c>
      <c r="F32" s="21">
        <f>'[1]T3_data(t)'!F54</f>
        <v>2299369.4300000002</v>
      </c>
      <c r="G32" s="20">
        <f>'[1]T3_data(t)'!G54</f>
        <v>-37.64</v>
      </c>
      <c r="H32" s="20">
        <f>'[1]T3_data(t)'!H54</f>
        <v>-12.94</v>
      </c>
      <c r="I32" s="20">
        <f>'[1]T3_data(t)'!I54</f>
        <v>69.33</v>
      </c>
      <c r="J32" s="20">
        <f>'[1]T3_data(t)'!J54</f>
        <v>30.35</v>
      </c>
      <c r="K32" s="20"/>
      <c r="L32" s="20"/>
      <c r="M32" s="20"/>
      <c r="N32" s="20"/>
      <c r="P32" s="31" t="str">
        <f t="shared" si="2"/>
        <v>-37.6</v>
      </c>
      <c r="Q32" s="31" t="str">
        <f t="shared" si="2"/>
        <v>-12.9</v>
      </c>
      <c r="R32" s="31" t="str">
        <f t="shared" si="2"/>
        <v>69.3</v>
      </c>
      <c r="S32" s="31" t="str">
        <f t="shared" si="2"/>
        <v>30.4</v>
      </c>
      <c r="T32" s="31"/>
      <c r="U32" s="31"/>
      <c r="V32" s="31"/>
      <c r="W32" s="31"/>
      <c r="X32" s="32">
        <f>'[1]T3_data(t-1)'!B54</f>
        <v>6607263.29</v>
      </c>
      <c r="Y32" s="32">
        <f>'[1]T3_data(t-1)'!C54</f>
        <v>528213.88</v>
      </c>
      <c r="Z32" s="32">
        <f>'[1]T3_data(t-1)'!D54</f>
        <v>491804.87</v>
      </c>
      <c r="AA32" s="32">
        <f>'[1]T3_data(t-1)'!E54</f>
        <v>408162.29</v>
      </c>
      <c r="AB32" s="32">
        <f>'[1]T3_data(t-1)'!F54</f>
        <v>1764050.98</v>
      </c>
    </row>
    <row r="33" spans="1:28" ht="19.5" customHeight="1">
      <c r="A33" s="5" t="s">
        <v>68</v>
      </c>
      <c r="B33" s="18">
        <f>B31*1000000/B32</f>
        <v>578.29156435668801</v>
      </c>
      <c r="C33" s="18">
        <f t="shared" ref="C33:F33" si="17">C31*1000000/C32</f>
        <v>588.78540690272985</v>
      </c>
      <c r="D33" s="18">
        <f t="shared" si="17"/>
        <v>498.87781101917182</v>
      </c>
      <c r="E33" s="18">
        <f t="shared" si="17"/>
        <v>472.79662873736248</v>
      </c>
      <c r="F33" s="21">
        <f t="shared" si="17"/>
        <v>488.16427032345121</v>
      </c>
      <c r="G33" s="20">
        <f>((B33/X33)-1)*100</f>
        <v>9.3705167247912335</v>
      </c>
      <c r="H33" s="20">
        <f>((D33/Z33)-1)*100</f>
        <v>-16.959812836198353</v>
      </c>
      <c r="I33" s="20">
        <f t="shared" ref="I33:J33" si="18">((E33/AA33)-1)*100</f>
        <v>-19.699669320189052</v>
      </c>
      <c r="J33" s="20">
        <f t="shared" si="18"/>
        <v>-17.358745960762256</v>
      </c>
      <c r="K33" s="20"/>
      <c r="L33" s="20"/>
      <c r="M33" s="20"/>
      <c r="N33" s="20"/>
      <c r="P33" s="31" t="str">
        <f t="shared" si="2"/>
        <v>9.4</v>
      </c>
      <c r="Q33" s="31" t="str">
        <f t="shared" si="2"/>
        <v>-17.0</v>
      </c>
      <c r="R33" s="31" t="str">
        <f t="shared" si="2"/>
        <v>-19.7</v>
      </c>
      <c r="S33" s="31" t="str">
        <f t="shared" si="2"/>
        <v>-17.4</v>
      </c>
      <c r="T33" s="31"/>
      <c r="U33" s="31"/>
      <c r="V33" s="31"/>
      <c r="W33" s="31"/>
      <c r="X33" s="32">
        <f>X31*1000000/X32</f>
        <v>528.74538922755721</v>
      </c>
      <c r="Y33" s="32">
        <f t="shared" ref="Y33:AB33" si="19">Y31*1000000/Y32</f>
        <v>500.25190553493218</v>
      </c>
      <c r="Z33" s="32">
        <f t="shared" si="19"/>
        <v>600.76672278580736</v>
      </c>
      <c r="AA33" s="32">
        <f t="shared" si="19"/>
        <v>588.78540690272985</v>
      </c>
      <c r="AB33" s="32">
        <f t="shared" si="19"/>
        <v>590.7028832012553</v>
      </c>
    </row>
    <row r="34" spans="1:28" s="29" customFormat="1" ht="19.5" customHeight="1">
      <c r="A34" s="4" t="s">
        <v>22</v>
      </c>
      <c r="B34" s="15">
        <f>VLOOKUP($A34,'[1]T3_data(t)'!$A:$N,2,FALSE)</f>
        <v>237461.11</v>
      </c>
      <c r="C34" s="15">
        <f>VLOOKUP($A34,'[1]T3_data(t)'!$A:$N,3,FALSE)</f>
        <v>17440.68</v>
      </c>
      <c r="D34" s="15">
        <f>VLOOKUP($A34,'[1]T3_data(t)'!$A:$N,4,FALSE)</f>
        <v>24593.19</v>
      </c>
      <c r="E34" s="15">
        <f>VLOOKUP($A34,'[1]T3_data(t)'!$A:$N,5,FALSE)</f>
        <v>20337.07</v>
      </c>
      <c r="F34" s="16">
        <f>VLOOKUP($A34,'[1]T3_data(t)'!$A:$N,6,FALSE)</f>
        <v>87604.88</v>
      </c>
      <c r="G34" s="17">
        <f>VLOOKUP($A34,'[1]T3_data(t)'!$A:$N,7,FALSE)</f>
        <v>5.93</v>
      </c>
      <c r="H34" s="17">
        <f>VLOOKUP($A34,'[1]T3_data(t)'!$A:$N,8,FALSE)</f>
        <v>23.51</v>
      </c>
      <c r="I34" s="17">
        <f>VLOOKUP($A34,'[1]T3_data(t)'!$A:$N,9,FALSE)</f>
        <v>16.61</v>
      </c>
      <c r="J34" s="17">
        <f>VLOOKUP($A34,'[1]T3_data(t)'!$A:$N,10,FALSE)</f>
        <v>18.72</v>
      </c>
      <c r="K34" s="17">
        <f>VLOOKUP($A34,'[1]T3_data(t)'!$A:$N,11,FALSE)</f>
        <v>79.010000000000005</v>
      </c>
      <c r="L34" s="17">
        <f>VLOOKUP($A34,'[1]T3_data(t)'!$A:$N,12,FALSE)</f>
        <v>83.23</v>
      </c>
      <c r="M34" s="17">
        <f>VLOOKUP($A34,'[1]T3_data(t)'!$A:$N,13,FALSE)</f>
        <v>79.36</v>
      </c>
      <c r="N34" s="17">
        <f>VLOOKUP($A34,'[1]T3_data(t)'!$A:$N,14,FALSE)</f>
        <v>81.75</v>
      </c>
      <c r="P34" s="31" t="str">
        <f t="shared" si="2"/>
        <v>5.9</v>
      </c>
      <c r="Q34" s="31" t="str">
        <f t="shared" si="2"/>
        <v>23.5</v>
      </c>
      <c r="R34" s="31" t="str">
        <f t="shared" si="2"/>
        <v>16.6</v>
      </c>
      <c r="S34" s="31" t="str">
        <f t="shared" si="2"/>
        <v>18.7</v>
      </c>
      <c r="T34" s="31" t="str">
        <f t="shared" si="2"/>
        <v>79.0</v>
      </c>
      <c r="U34" s="31" t="str">
        <f t="shared" si="2"/>
        <v>83.2</v>
      </c>
      <c r="V34" s="31" t="str">
        <f t="shared" si="2"/>
        <v>79.4</v>
      </c>
      <c r="W34" s="31" t="str">
        <f t="shared" si="2"/>
        <v>81.8</v>
      </c>
    </row>
    <row r="35" spans="1:28" ht="19.5" customHeight="1">
      <c r="A35" s="5" t="s">
        <v>23</v>
      </c>
      <c r="B35" s="18">
        <f>VLOOKUP($A35,'[1]T3_data(t)'!$A:$N,2,FALSE)</f>
        <v>39405.660000000003</v>
      </c>
      <c r="C35" s="18">
        <f>VLOOKUP($A35,'[1]T3_data(t)'!$A:$N,3,FALSE)</f>
        <v>2961.98</v>
      </c>
      <c r="D35" s="18">
        <f>VLOOKUP($A35,'[1]T3_data(t)'!$A:$N,4,FALSE)</f>
        <v>3727.27</v>
      </c>
      <c r="E35" s="18">
        <f>VLOOKUP($A35,'[1]T3_data(t)'!$A:$N,5,FALSE)</f>
        <v>2729.62</v>
      </c>
      <c r="F35" s="19">
        <f>VLOOKUP($A35,'[1]T3_data(t)'!$A:$N,6,FALSE)</f>
        <v>12537.84</v>
      </c>
      <c r="G35" s="20">
        <f>VLOOKUP($A35,'[1]T3_data(t)'!$A:$N,7,FALSE)</f>
        <v>-6.8</v>
      </c>
      <c r="H35" s="20">
        <f>VLOOKUP($A35,'[1]T3_data(t)'!$A:$N,8,FALSE)</f>
        <v>0.32</v>
      </c>
      <c r="I35" s="20">
        <f>VLOOKUP($A35,'[1]T3_data(t)'!$A:$N,9,FALSE)</f>
        <v>-7.84</v>
      </c>
      <c r="J35" s="20">
        <f>VLOOKUP($A35,'[1]T3_data(t)'!$A:$N,10,FALSE)</f>
        <v>-4.25</v>
      </c>
      <c r="K35" s="20">
        <f>VLOOKUP($A35,'[1]T3_data(t)'!$A:$N,11,FALSE)</f>
        <v>13.11</v>
      </c>
      <c r="L35" s="20">
        <f>VLOOKUP($A35,'[1]T3_data(t)'!$A:$N,12,FALSE)</f>
        <v>12.61</v>
      </c>
      <c r="M35" s="20">
        <f>VLOOKUP($A35,'[1]T3_data(t)'!$A:$N,13,FALSE)</f>
        <v>10.65</v>
      </c>
      <c r="N35" s="20">
        <f>VLOOKUP($A35,'[1]T3_data(t)'!$A:$N,14,FALSE)</f>
        <v>11.7</v>
      </c>
      <c r="P35" s="31" t="str">
        <f t="shared" si="2"/>
        <v>-6.8</v>
      </c>
      <c r="Q35" s="31" t="str">
        <f t="shared" si="2"/>
        <v>0.3</v>
      </c>
      <c r="R35" s="31" t="str">
        <f t="shared" si="2"/>
        <v>-7.8</v>
      </c>
      <c r="S35" s="31" t="str">
        <f t="shared" si="2"/>
        <v>-4.3</v>
      </c>
      <c r="T35" s="31" t="str">
        <f t="shared" ref="T35:W76" si="20">IF(FIXED(K35,1)="0.0",FIXED(K35,2),FIXED(K35,1))</f>
        <v>13.1</v>
      </c>
      <c r="U35" s="31" t="str">
        <f t="shared" si="20"/>
        <v>12.6</v>
      </c>
      <c r="V35" s="31" t="str">
        <f t="shared" si="20"/>
        <v>10.7</v>
      </c>
      <c r="W35" s="31" t="str">
        <f t="shared" si="20"/>
        <v>11.7</v>
      </c>
    </row>
    <row r="36" spans="1:28" ht="19.5" customHeight="1">
      <c r="A36" s="5" t="s">
        <v>24</v>
      </c>
      <c r="B36" s="18">
        <f>VLOOKUP($A36,'[1]T3_data(t)'!$A:$N,2,FALSE)</f>
        <v>23188.81</v>
      </c>
      <c r="C36" s="18">
        <f>VLOOKUP($A36,'[1]T3_data(t)'!$A:$N,3,FALSE)</f>
        <v>1756.7</v>
      </c>
      <c r="D36" s="18">
        <f>VLOOKUP($A36,'[1]T3_data(t)'!$A:$N,4,FALSE)</f>
        <v>2200.9299999999998</v>
      </c>
      <c r="E36" s="18">
        <f>VLOOKUP($A36,'[1]T3_data(t)'!$A:$N,5,FALSE)</f>
        <v>1406.63</v>
      </c>
      <c r="F36" s="19">
        <f>VLOOKUP($A36,'[1]T3_data(t)'!$A:$N,6,FALSE)</f>
        <v>6996.15</v>
      </c>
      <c r="G36" s="20">
        <f>VLOOKUP($A36,'[1]T3_data(t)'!$A:$N,7,FALSE)</f>
        <v>-7.08</v>
      </c>
      <c r="H36" s="20">
        <f>VLOOKUP($A36,'[1]T3_data(t)'!$A:$N,8,FALSE)</f>
        <v>3.68</v>
      </c>
      <c r="I36" s="20">
        <f>VLOOKUP($A36,'[1]T3_data(t)'!$A:$N,9,FALSE)</f>
        <v>-19.93</v>
      </c>
      <c r="J36" s="20">
        <f>VLOOKUP($A36,'[1]T3_data(t)'!$A:$N,10,FALSE)</f>
        <v>-8.9</v>
      </c>
      <c r="K36" s="20">
        <f>VLOOKUP($A36,'[1]T3_data(t)'!$A:$N,11,FALSE)</f>
        <v>7.72</v>
      </c>
      <c r="L36" s="20">
        <f>VLOOKUP($A36,'[1]T3_data(t)'!$A:$N,12,FALSE)</f>
        <v>7.45</v>
      </c>
      <c r="M36" s="20">
        <f>VLOOKUP($A36,'[1]T3_data(t)'!$A:$N,13,FALSE)</f>
        <v>5.49</v>
      </c>
      <c r="N36" s="20">
        <f>VLOOKUP($A36,'[1]T3_data(t)'!$A:$N,14,FALSE)</f>
        <v>6.53</v>
      </c>
      <c r="P36" s="31" t="str">
        <f t="shared" si="2"/>
        <v>-7.1</v>
      </c>
      <c r="Q36" s="31" t="str">
        <f t="shared" si="2"/>
        <v>3.7</v>
      </c>
      <c r="R36" s="31" t="str">
        <f t="shared" si="2"/>
        <v>-19.9</v>
      </c>
      <c r="S36" s="31" t="str">
        <f t="shared" si="2"/>
        <v>-8.9</v>
      </c>
      <c r="T36" s="31" t="str">
        <f t="shared" si="20"/>
        <v>7.7</v>
      </c>
      <c r="U36" s="31" t="str">
        <f t="shared" si="20"/>
        <v>7.5</v>
      </c>
      <c r="V36" s="31" t="str">
        <f t="shared" si="20"/>
        <v>5.5</v>
      </c>
      <c r="W36" s="31" t="str">
        <f t="shared" si="20"/>
        <v>6.5</v>
      </c>
    </row>
    <row r="37" spans="1:28" ht="19.5" customHeight="1">
      <c r="A37" s="5" t="s">
        <v>25</v>
      </c>
      <c r="B37" s="18">
        <f>VLOOKUP($A37,'[1]T3_data(t)'!$A:$N,2,FALSE)</f>
        <v>12241.83</v>
      </c>
      <c r="C37" s="18">
        <f>VLOOKUP($A37,'[1]T3_data(t)'!$A:$N,3,FALSE)</f>
        <v>838.09</v>
      </c>
      <c r="D37" s="18">
        <f>VLOOKUP($A37,'[1]T3_data(t)'!$A:$N,4,FALSE)</f>
        <v>1184.44</v>
      </c>
      <c r="E37" s="18">
        <f>VLOOKUP($A37,'[1]T3_data(t)'!$A:$N,5,FALSE)</f>
        <v>675.69</v>
      </c>
      <c r="F37" s="19">
        <f>VLOOKUP($A37,'[1]T3_data(t)'!$A:$N,6,FALSE)</f>
        <v>3542.83</v>
      </c>
      <c r="G37" s="20">
        <f>VLOOKUP($A37,'[1]T3_data(t)'!$A:$N,7,FALSE)</f>
        <v>-4.42</v>
      </c>
      <c r="H37" s="20">
        <f>VLOOKUP($A37,'[1]T3_data(t)'!$A:$N,8,FALSE)</f>
        <v>8.66</v>
      </c>
      <c r="I37" s="20">
        <f>VLOOKUP($A37,'[1]T3_data(t)'!$A:$N,9,FALSE)</f>
        <v>-19.38</v>
      </c>
      <c r="J37" s="20">
        <f>VLOOKUP($A37,'[1]T3_data(t)'!$A:$N,10,FALSE)</f>
        <v>-10.210000000000001</v>
      </c>
      <c r="K37" s="20">
        <f>VLOOKUP($A37,'[1]T3_data(t)'!$A:$N,11,FALSE)</f>
        <v>4.07</v>
      </c>
      <c r="L37" s="20">
        <f>VLOOKUP($A37,'[1]T3_data(t)'!$A:$N,12,FALSE)</f>
        <v>4.01</v>
      </c>
      <c r="M37" s="20">
        <f>VLOOKUP($A37,'[1]T3_data(t)'!$A:$N,13,FALSE)</f>
        <v>2.64</v>
      </c>
      <c r="N37" s="20">
        <f>VLOOKUP($A37,'[1]T3_data(t)'!$A:$N,14,FALSE)</f>
        <v>3.31</v>
      </c>
      <c r="P37" s="31" t="str">
        <f t="shared" si="2"/>
        <v>-4.4</v>
      </c>
      <c r="Q37" s="31" t="str">
        <f t="shared" si="2"/>
        <v>8.7</v>
      </c>
      <c r="R37" s="31" t="str">
        <f t="shared" si="2"/>
        <v>-19.4</v>
      </c>
      <c r="S37" s="31" t="str">
        <f t="shared" si="2"/>
        <v>-10.2</v>
      </c>
      <c r="T37" s="31" t="str">
        <f t="shared" si="20"/>
        <v>4.1</v>
      </c>
      <c r="U37" s="31" t="str">
        <f t="shared" si="20"/>
        <v>4.0</v>
      </c>
      <c r="V37" s="31" t="str">
        <f t="shared" si="20"/>
        <v>2.6</v>
      </c>
      <c r="W37" s="31" t="str">
        <f t="shared" si="20"/>
        <v>3.3</v>
      </c>
    </row>
    <row r="38" spans="1:28" ht="19.5" customHeight="1">
      <c r="A38" s="5" t="s">
        <v>26</v>
      </c>
      <c r="B38" s="18">
        <f>VLOOKUP($A38,'[1]T3_data(t)'!$A:$N,2,FALSE)</f>
        <v>8559.68</v>
      </c>
      <c r="C38" s="18">
        <f>VLOOKUP($A38,'[1]T3_data(t)'!$A:$N,3,FALSE)</f>
        <v>747.92</v>
      </c>
      <c r="D38" s="18">
        <f>VLOOKUP($A38,'[1]T3_data(t)'!$A:$N,4,FALSE)</f>
        <v>747.87</v>
      </c>
      <c r="E38" s="18">
        <f>VLOOKUP($A38,'[1]T3_data(t)'!$A:$N,5,FALSE)</f>
        <v>531.47</v>
      </c>
      <c r="F38" s="19">
        <f>VLOOKUP($A38,'[1]T3_data(t)'!$A:$N,6,FALSE)</f>
        <v>2528.41</v>
      </c>
      <c r="G38" s="20">
        <f>VLOOKUP($A38,'[1]T3_data(t)'!$A:$N,7,FALSE)</f>
        <v>-8.2100000000000009</v>
      </c>
      <c r="H38" s="20">
        <f>VLOOKUP($A38,'[1]T3_data(t)'!$A:$N,8,FALSE)</f>
        <v>-0.15</v>
      </c>
      <c r="I38" s="20">
        <f>VLOOKUP($A38,'[1]T3_data(t)'!$A:$N,9,FALSE)</f>
        <v>-28.94</v>
      </c>
      <c r="J38" s="20">
        <f>VLOOKUP($A38,'[1]T3_data(t)'!$A:$N,10,FALSE)</f>
        <v>-9.51</v>
      </c>
      <c r="K38" s="20">
        <f>VLOOKUP($A38,'[1]T3_data(t)'!$A:$N,11,FALSE)</f>
        <v>2.85</v>
      </c>
      <c r="L38" s="20">
        <f>VLOOKUP($A38,'[1]T3_data(t)'!$A:$N,12,FALSE)</f>
        <v>2.5299999999999998</v>
      </c>
      <c r="M38" s="20">
        <f>VLOOKUP($A38,'[1]T3_data(t)'!$A:$N,13,FALSE)</f>
        <v>2.0699999999999998</v>
      </c>
      <c r="N38" s="20">
        <f>VLOOKUP($A38,'[1]T3_data(t)'!$A:$N,14,FALSE)</f>
        <v>2.36</v>
      </c>
      <c r="P38" s="31" t="str">
        <f t="shared" si="2"/>
        <v>-8.2</v>
      </c>
      <c r="Q38" s="31" t="str">
        <f t="shared" si="2"/>
        <v>-0.2</v>
      </c>
      <c r="R38" s="31" t="str">
        <f t="shared" si="2"/>
        <v>-28.9</v>
      </c>
      <c r="S38" s="31" t="str">
        <f t="shared" si="2"/>
        <v>-9.5</v>
      </c>
      <c r="T38" s="31" t="str">
        <f t="shared" si="20"/>
        <v>2.9</v>
      </c>
      <c r="U38" s="31" t="str">
        <f t="shared" si="20"/>
        <v>2.5</v>
      </c>
      <c r="V38" s="31" t="str">
        <f t="shared" si="20"/>
        <v>2.1</v>
      </c>
      <c r="W38" s="31" t="str">
        <f t="shared" si="20"/>
        <v>2.4</v>
      </c>
    </row>
    <row r="39" spans="1:28" ht="19.5" customHeight="1">
      <c r="A39" s="5" t="s">
        <v>27</v>
      </c>
      <c r="B39" s="18">
        <f>VLOOKUP($A39,'[1]T3_data(t)'!$A:$N,2,FALSE)</f>
        <v>2368.19</v>
      </c>
      <c r="C39" s="18">
        <f>VLOOKUP($A39,'[1]T3_data(t)'!$A:$N,3,FALSE)</f>
        <v>169.35</v>
      </c>
      <c r="D39" s="18">
        <f>VLOOKUP($A39,'[1]T3_data(t)'!$A:$N,4,FALSE)</f>
        <v>263.20999999999998</v>
      </c>
      <c r="E39" s="18">
        <f>VLOOKUP($A39,'[1]T3_data(t)'!$A:$N,5,FALSE)</f>
        <v>193.1</v>
      </c>
      <c r="F39" s="19">
        <f>VLOOKUP($A39,'[1]T3_data(t)'!$A:$N,6,FALSE)</f>
        <v>910.11</v>
      </c>
      <c r="G39" s="20">
        <f>VLOOKUP($A39,'[1]T3_data(t)'!$A:$N,7,FALSE)</f>
        <v>-15.06</v>
      </c>
      <c r="H39" s="20">
        <f>VLOOKUP($A39,'[1]T3_data(t)'!$A:$N,8,FALSE)</f>
        <v>-6.91</v>
      </c>
      <c r="I39" s="20">
        <f>VLOOKUP($A39,'[1]T3_data(t)'!$A:$N,9,FALSE)</f>
        <v>14.02</v>
      </c>
      <c r="J39" s="20">
        <f>VLOOKUP($A39,'[1]T3_data(t)'!$A:$N,10,FALSE)</f>
        <v>-2.56</v>
      </c>
      <c r="K39" s="20">
        <f>VLOOKUP($A39,'[1]T3_data(t)'!$A:$N,11,FALSE)</f>
        <v>0.79</v>
      </c>
      <c r="L39" s="20">
        <f>VLOOKUP($A39,'[1]T3_data(t)'!$A:$N,12,FALSE)</f>
        <v>0.89</v>
      </c>
      <c r="M39" s="20">
        <f>VLOOKUP($A39,'[1]T3_data(t)'!$A:$N,13,FALSE)</f>
        <v>0.75</v>
      </c>
      <c r="N39" s="20">
        <f>VLOOKUP($A39,'[1]T3_data(t)'!$A:$N,14,FALSE)</f>
        <v>0.85</v>
      </c>
      <c r="P39" s="31" t="str">
        <f t="shared" si="2"/>
        <v>-15.1</v>
      </c>
      <c r="Q39" s="31" t="str">
        <f t="shared" si="2"/>
        <v>-6.9</v>
      </c>
      <c r="R39" s="31" t="str">
        <f t="shared" si="2"/>
        <v>14.0</v>
      </c>
      <c r="S39" s="31" t="str">
        <f t="shared" si="2"/>
        <v>-2.6</v>
      </c>
      <c r="T39" s="31" t="str">
        <f t="shared" si="20"/>
        <v>0.8</v>
      </c>
      <c r="U39" s="31" t="str">
        <f t="shared" si="20"/>
        <v>0.9</v>
      </c>
      <c r="V39" s="31" t="str">
        <f t="shared" si="20"/>
        <v>0.8</v>
      </c>
      <c r="W39" s="31" t="str">
        <f t="shared" si="20"/>
        <v>0.9</v>
      </c>
    </row>
    <row r="40" spans="1:28" ht="19.5" customHeight="1">
      <c r="A40" s="5" t="s">
        <v>28</v>
      </c>
      <c r="B40" s="18">
        <f>VLOOKUP($A40,'[1]T3_data(t)'!$A:$N,2,FALSE)</f>
        <v>18.899999999999999</v>
      </c>
      <c r="C40" s="18">
        <f>VLOOKUP($A40,'[1]T3_data(t)'!$A:$N,3,FALSE)</f>
        <v>1.32</v>
      </c>
      <c r="D40" s="18">
        <f>VLOOKUP($A40,'[1]T3_data(t)'!$A:$N,4,FALSE)</f>
        <v>5.4</v>
      </c>
      <c r="E40" s="18">
        <f>VLOOKUP($A40,'[1]T3_data(t)'!$A:$N,5,FALSE)</f>
        <v>6.37</v>
      </c>
      <c r="F40" s="19">
        <f>VLOOKUP($A40,'[1]T3_data(t)'!$A:$N,6,FALSE)</f>
        <v>14.8</v>
      </c>
      <c r="G40" s="20">
        <f>VLOOKUP($A40,'[1]T3_data(t)'!$A:$N,7,FALSE)</f>
        <v>-44.83</v>
      </c>
      <c r="H40" s="20">
        <f>VLOOKUP($A40,'[1]T3_data(t)'!$A:$N,8,FALSE)</f>
        <v>445.45</v>
      </c>
      <c r="I40" s="20">
        <f>VLOOKUP($A40,'[1]T3_data(t)'!$A:$N,9,FALSE)</f>
        <v>382.58</v>
      </c>
      <c r="J40" s="20">
        <f>VLOOKUP($A40,'[1]T3_data(t)'!$A:$N,10,FALSE)</f>
        <v>162.41</v>
      </c>
      <c r="K40" s="22">
        <f>VLOOKUP($A40,'[1]T3_data(t)'!$A:$N,11,FALSE)</f>
        <v>0.01</v>
      </c>
      <c r="L40" s="22">
        <f>VLOOKUP($A40,'[1]T3_data(t)'!$A:$N,12,FALSE)</f>
        <v>0.02</v>
      </c>
      <c r="M40" s="22">
        <f>VLOOKUP($A40,'[1]T3_data(t)'!$A:$N,13,FALSE)</f>
        <v>0.02</v>
      </c>
      <c r="N40" s="22">
        <f>VLOOKUP($A40,'[1]T3_data(t)'!$A:$N,14,FALSE)</f>
        <v>0.01</v>
      </c>
      <c r="P40" s="31" t="str">
        <f t="shared" si="2"/>
        <v>-44.8</v>
      </c>
      <c r="Q40" s="31" t="str">
        <f t="shared" si="2"/>
        <v>445.5</v>
      </c>
      <c r="R40" s="31" t="str">
        <f t="shared" si="2"/>
        <v>382.6</v>
      </c>
      <c r="S40" s="31" t="str">
        <f t="shared" si="2"/>
        <v>162.4</v>
      </c>
      <c r="T40" s="31" t="str">
        <f t="shared" si="20"/>
        <v>0.01</v>
      </c>
      <c r="U40" s="31" t="str">
        <f t="shared" si="20"/>
        <v>0.02</v>
      </c>
      <c r="V40" s="31" t="str">
        <f t="shared" si="20"/>
        <v>0.02</v>
      </c>
      <c r="W40" s="31" t="str">
        <f t="shared" si="20"/>
        <v>0.01</v>
      </c>
    </row>
    <row r="41" spans="1:28" ht="19.5" customHeight="1">
      <c r="A41" s="5" t="s">
        <v>29</v>
      </c>
      <c r="B41" s="18">
        <f>VLOOKUP($A41,'[1]T3_data(t)'!$A:$N,2,FALSE)</f>
        <v>15491.4</v>
      </c>
      <c r="C41" s="18">
        <f>VLOOKUP($A41,'[1]T3_data(t)'!$A:$N,3,FALSE)</f>
        <v>1145.92</v>
      </c>
      <c r="D41" s="18">
        <f>VLOOKUP($A41,'[1]T3_data(t)'!$A:$N,4,FALSE)</f>
        <v>1405.03</v>
      </c>
      <c r="E41" s="18">
        <f>VLOOKUP($A41,'[1]T3_data(t)'!$A:$N,5,FALSE)</f>
        <v>1261.73</v>
      </c>
      <c r="F41" s="19">
        <f>VLOOKUP($A41,'[1]T3_data(t)'!$A:$N,6,FALSE)</f>
        <v>5248.27</v>
      </c>
      <c r="G41" s="20">
        <f>VLOOKUP($A41,'[1]T3_data(t)'!$A:$N,7,FALSE)</f>
        <v>-3.1</v>
      </c>
      <c r="H41" s="20">
        <f>VLOOKUP($A41,'[1]T3_data(t)'!$A:$N,8,FALSE)</f>
        <v>-2.95</v>
      </c>
      <c r="I41" s="20">
        <f>VLOOKUP($A41,'[1]T3_data(t)'!$A:$N,9,FALSE)</f>
        <v>10.11</v>
      </c>
      <c r="J41" s="20">
        <f>VLOOKUP($A41,'[1]T3_data(t)'!$A:$N,10,FALSE)</f>
        <v>2.94</v>
      </c>
      <c r="K41" s="20">
        <f>VLOOKUP($A41,'[1]T3_data(t)'!$A:$N,11,FALSE)</f>
        <v>5.15</v>
      </c>
      <c r="L41" s="20">
        <f>VLOOKUP($A41,'[1]T3_data(t)'!$A:$N,12,FALSE)</f>
        <v>4.76</v>
      </c>
      <c r="M41" s="20">
        <f>VLOOKUP($A41,'[1]T3_data(t)'!$A:$N,13,FALSE)</f>
        <v>4.92</v>
      </c>
      <c r="N41" s="20">
        <f>VLOOKUP($A41,'[1]T3_data(t)'!$A:$N,14,FALSE)</f>
        <v>4.9000000000000004</v>
      </c>
      <c r="P41" s="31" t="str">
        <f t="shared" si="2"/>
        <v>-3.1</v>
      </c>
      <c r="Q41" s="31" t="str">
        <f t="shared" si="2"/>
        <v>-3.0</v>
      </c>
      <c r="R41" s="31" t="str">
        <f t="shared" si="2"/>
        <v>10.1</v>
      </c>
      <c r="S41" s="31" t="str">
        <f t="shared" si="2"/>
        <v>2.9</v>
      </c>
      <c r="T41" s="31" t="str">
        <f t="shared" si="20"/>
        <v>5.2</v>
      </c>
      <c r="U41" s="31" t="str">
        <f t="shared" si="20"/>
        <v>4.8</v>
      </c>
      <c r="V41" s="31" t="str">
        <f t="shared" si="20"/>
        <v>4.9</v>
      </c>
      <c r="W41" s="31" t="str">
        <f t="shared" si="20"/>
        <v>4.9</v>
      </c>
    </row>
    <row r="42" spans="1:28" ht="19.5" customHeight="1">
      <c r="A42" s="5" t="s">
        <v>30</v>
      </c>
      <c r="B42" s="18">
        <f>VLOOKUP($A42,'[1]T3_data(t)'!$A:$N,2,FALSE)</f>
        <v>10239.92</v>
      </c>
      <c r="C42" s="18">
        <f>VLOOKUP($A42,'[1]T3_data(t)'!$A:$N,3,FALSE)</f>
        <v>779.29</v>
      </c>
      <c r="D42" s="18">
        <f>VLOOKUP($A42,'[1]T3_data(t)'!$A:$N,4,FALSE)</f>
        <v>918.63</v>
      </c>
      <c r="E42" s="18">
        <f>VLOOKUP($A42,'[1]T3_data(t)'!$A:$N,5,FALSE)</f>
        <v>832.54</v>
      </c>
      <c r="F42" s="19">
        <f>VLOOKUP($A42,'[1]T3_data(t)'!$A:$N,6,FALSE)</f>
        <v>3447.89</v>
      </c>
      <c r="G42" s="20">
        <f>VLOOKUP($A42,'[1]T3_data(t)'!$A:$N,7,FALSE)</f>
        <v>1.88</v>
      </c>
      <c r="H42" s="20">
        <f>VLOOKUP($A42,'[1]T3_data(t)'!$A:$N,8,FALSE)</f>
        <v>6.67</v>
      </c>
      <c r="I42" s="20">
        <f>VLOOKUP($A42,'[1]T3_data(t)'!$A:$N,9,FALSE)</f>
        <v>6.83</v>
      </c>
      <c r="J42" s="20">
        <f>VLOOKUP($A42,'[1]T3_data(t)'!$A:$N,10,FALSE)</f>
        <v>5.78</v>
      </c>
      <c r="K42" s="20">
        <f>VLOOKUP($A42,'[1]T3_data(t)'!$A:$N,11,FALSE)</f>
        <v>3.41</v>
      </c>
      <c r="L42" s="20">
        <f>VLOOKUP($A42,'[1]T3_data(t)'!$A:$N,12,FALSE)</f>
        <v>3.11</v>
      </c>
      <c r="M42" s="20">
        <f>VLOOKUP($A42,'[1]T3_data(t)'!$A:$N,13,FALSE)</f>
        <v>3.25</v>
      </c>
      <c r="N42" s="20">
        <f>VLOOKUP($A42,'[1]T3_data(t)'!$A:$N,14,FALSE)</f>
        <v>3.22</v>
      </c>
      <c r="P42" s="31" t="str">
        <f t="shared" si="2"/>
        <v>1.9</v>
      </c>
      <c r="Q42" s="31" t="str">
        <f t="shared" si="2"/>
        <v>6.7</v>
      </c>
      <c r="R42" s="31" t="str">
        <f t="shared" si="2"/>
        <v>6.8</v>
      </c>
      <c r="S42" s="31" t="str">
        <f t="shared" si="2"/>
        <v>5.8</v>
      </c>
      <c r="T42" s="31" t="str">
        <f t="shared" si="20"/>
        <v>3.4</v>
      </c>
      <c r="U42" s="31" t="str">
        <f t="shared" si="20"/>
        <v>3.1</v>
      </c>
      <c r="V42" s="31" t="str">
        <f t="shared" si="20"/>
        <v>3.3</v>
      </c>
      <c r="W42" s="31" t="str">
        <f t="shared" si="20"/>
        <v>3.2</v>
      </c>
    </row>
    <row r="43" spans="1:28" ht="19.5" customHeight="1">
      <c r="A43" s="5" t="s">
        <v>31</v>
      </c>
      <c r="B43" s="18">
        <f>VLOOKUP($A43,'[1]T3_data(t)'!$A:$N,2,FALSE)</f>
        <v>3641.05</v>
      </c>
      <c r="C43" s="18">
        <f>VLOOKUP($A43,'[1]T3_data(t)'!$A:$N,3,FALSE)</f>
        <v>254.03</v>
      </c>
      <c r="D43" s="18">
        <f>VLOOKUP($A43,'[1]T3_data(t)'!$A:$N,4,FALSE)</f>
        <v>328.22</v>
      </c>
      <c r="E43" s="18">
        <f>VLOOKUP($A43,'[1]T3_data(t)'!$A:$N,5,FALSE)</f>
        <v>294.66000000000003</v>
      </c>
      <c r="F43" s="19">
        <f>VLOOKUP($A43,'[1]T3_data(t)'!$A:$N,6,FALSE)</f>
        <v>1209.9100000000001</v>
      </c>
      <c r="G43" s="20">
        <f>VLOOKUP($A43,'[1]T3_data(t)'!$A:$N,7,FALSE)</f>
        <v>-18.3</v>
      </c>
      <c r="H43" s="20">
        <f>VLOOKUP($A43,'[1]T3_data(t)'!$A:$N,8,FALSE)</f>
        <v>-27.02</v>
      </c>
      <c r="I43" s="20">
        <f>VLOOKUP($A43,'[1]T3_data(t)'!$A:$N,9,FALSE)</f>
        <v>15.99</v>
      </c>
      <c r="J43" s="20">
        <f>VLOOKUP($A43,'[1]T3_data(t)'!$A:$N,10,FALSE)</f>
        <v>-7.97</v>
      </c>
      <c r="K43" s="20">
        <f>VLOOKUP($A43,'[1]T3_data(t)'!$A:$N,11,FALSE)</f>
        <v>1.21</v>
      </c>
      <c r="L43" s="20">
        <f>VLOOKUP($A43,'[1]T3_data(t)'!$A:$N,12,FALSE)</f>
        <v>1.1100000000000001</v>
      </c>
      <c r="M43" s="20">
        <f>VLOOKUP($A43,'[1]T3_data(t)'!$A:$N,13,FALSE)</f>
        <v>1.1499999999999999</v>
      </c>
      <c r="N43" s="20">
        <f>VLOOKUP($A43,'[1]T3_data(t)'!$A:$N,14,FALSE)</f>
        <v>1.1299999999999999</v>
      </c>
      <c r="P43" s="31" t="str">
        <f t="shared" si="2"/>
        <v>-18.3</v>
      </c>
      <c r="Q43" s="31" t="str">
        <f t="shared" si="2"/>
        <v>-27.0</v>
      </c>
      <c r="R43" s="31" t="str">
        <f t="shared" si="2"/>
        <v>16.0</v>
      </c>
      <c r="S43" s="31" t="str">
        <f t="shared" si="2"/>
        <v>-8.0</v>
      </c>
      <c r="T43" s="31" t="str">
        <f t="shared" si="20"/>
        <v>1.2</v>
      </c>
      <c r="U43" s="31" t="str">
        <f t="shared" si="20"/>
        <v>1.1</v>
      </c>
      <c r="V43" s="31" t="str">
        <f t="shared" si="20"/>
        <v>1.2</v>
      </c>
      <c r="W43" s="31" t="str">
        <f t="shared" si="20"/>
        <v>1.1</v>
      </c>
    </row>
    <row r="44" spans="1:28" ht="19.5" customHeight="1">
      <c r="A44" s="5" t="s">
        <v>32</v>
      </c>
      <c r="B44" s="18">
        <f>VLOOKUP($A44,'[1]T3_data(t)'!$A:$N,2,FALSE)</f>
        <v>725.45</v>
      </c>
      <c r="C44" s="18">
        <f>VLOOKUP($A44,'[1]T3_data(t)'!$A:$N,3,FALSE)</f>
        <v>59.35</v>
      </c>
      <c r="D44" s="18">
        <f>VLOOKUP($A44,'[1]T3_data(t)'!$A:$N,4,FALSE)</f>
        <v>121.32</v>
      </c>
      <c r="E44" s="18">
        <f>VLOOKUP($A44,'[1]T3_data(t)'!$A:$N,5,FALSE)</f>
        <v>61.25</v>
      </c>
      <c r="F44" s="19">
        <f>VLOOKUP($A44,'[1]T3_data(t)'!$A:$N,6,FALSE)</f>
        <v>293.42</v>
      </c>
      <c r="G44" s="20">
        <f>VLOOKUP($A44,'[1]T3_data(t)'!$A:$N,7,FALSE)</f>
        <v>-45.71</v>
      </c>
      <c r="H44" s="20">
        <f>VLOOKUP($A44,'[1]T3_data(t)'!$A:$N,8,FALSE)</f>
        <v>-16.28</v>
      </c>
      <c r="I44" s="20">
        <f>VLOOKUP($A44,'[1]T3_data(t)'!$A:$N,9,FALSE)</f>
        <v>3.2</v>
      </c>
      <c r="J44" s="20">
        <f>VLOOKUP($A44,'[1]T3_data(t)'!$A:$N,10,FALSE)</f>
        <v>-7.22</v>
      </c>
      <c r="K44" s="20">
        <f>VLOOKUP($A44,'[1]T3_data(t)'!$A:$N,11,FALSE)</f>
        <v>0.24</v>
      </c>
      <c r="L44" s="20">
        <f>VLOOKUP($A44,'[1]T3_data(t)'!$A:$N,12,FALSE)</f>
        <v>0.41</v>
      </c>
      <c r="M44" s="20">
        <f>VLOOKUP($A44,'[1]T3_data(t)'!$A:$N,13,FALSE)</f>
        <v>0.24</v>
      </c>
      <c r="N44" s="20">
        <f>VLOOKUP($A44,'[1]T3_data(t)'!$A:$N,14,FALSE)</f>
        <v>0.27</v>
      </c>
      <c r="P44" s="31" t="str">
        <f t="shared" si="2"/>
        <v>-45.7</v>
      </c>
      <c r="Q44" s="31" t="str">
        <f t="shared" si="2"/>
        <v>-16.3</v>
      </c>
      <c r="R44" s="31" t="str">
        <f t="shared" si="2"/>
        <v>3.2</v>
      </c>
      <c r="S44" s="31" t="str">
        <f t="shared" si="2"/>
        <v>-7.2</v>
      </c>
      <c r="T44" s="31" t="str">
        <f t="shared" si="20"/>
        <v>0.2</v>
      </c>
      <c r="U44" s="31" t="str">
        <f t="shared" si="20"/>
        <v>0.4</v>
      </c>
      <c r="V44" s="31" t="str">
        <f t="shared" si="20"/>
        <v>0.2</v>
      </c>
      <c r="W44" s="31" t="str">
        <f t="shared" si="20"/>
        <v>0.3</v>
      </c>
    </row>
    <row r="45" spans="1:28" ht="19.5" customHeight="1">
      <c r="A45" s="5" t="s">
        <v>33</v>
      </c>
      <c r="B45" s="18">
        <f>VLOOKUP($A45,'[1]T3_data(t)'!$A:$N,2,FALSE)</f>
        <v>52939.73</v>
      </c>
      <c r="C45" s="18">
        <f>VLOOKUP($A45,'[1]T3_data(t)'!$A:$N,3,FALSE)</f>
        <v>3900.55</v>
      </c>
      <c r="D45" s="18">
        <f>VLOOKUP($A45,'[1]T3_data(t)'!$A:$N,4,FALSE)</f>
        <v>6218.23</v>
      </c>
      <c r="E45" s="18">
        <f>VLOOKUP($A45,'[1]T3_data(t)'!$A:$N,5,FALSE)</f>
        <v>5242.2299999999996</v>
      </c>
      <c r="F45" s="19">
        <f>VLOOKUP($A45,'[1]T3_data(t)'!$A:$N,6,FALSE)</f>
        <v>20233.61</v>
      </c>
      <c r="G45" s="20">
        <f>VLOOKUP($A45,'[1]T3_data(t)'!$A:$N,7,FALSE)</f>
        <v>14.39</v>
      </c>
      <c r="H45" s="20">
        <f>VLOOKUP($A45,'[1]T3_data(t)'!$A:$N,8,FALSE)</f>
        <v>47.84</v>
      </c>
      <c r="I45" s="20">
        <f>VLOOKUP($A45,'[1]T3_data(t)'!$A:$N,9,FALSE)</f>
        <v>34.4</v>
      </c>
      <c r="J45" s="20">
        <f>VLOOKUP($A45,'[1]T3_data(t)'!$A:$N,10,FALSE)</f>
        <v>30.97</v>
      </c>
      <c r="K45" s="20">
        <f>VLOOKUP($A45,'[1]T3_data(t)'!$A:$N,11,FALSE)</f>
        <v>17.62</v>
      </c>
      <c r="L45" s="20">
        <f>VLOOKUP($A45,'[1]T3_data(t)'!$A:$N,12,FALSE)</f>
        <v>21.04</v>
      </c>
      <c r="M45" s="20">
        <f>VLOOKUP($A45,'[1]T3_data(t)'!$A:$N,13,FALSE)</f>
        <v>20.46</v>
      </c>
      <c r="N45" s="20">
        <f>VLOOKUP($A45,'[1]T3_data(t)'!$A:$N,14,FALSE)</f>
        <v>18.88</v>
      </c>
      <c r="P45" s="31" t="str">
        <f t="shared" si="2"/>
        <v>14.4</v>
      </c>
      <c r="Q45" s="31" t="str">
        <f t="shared" si="2"/>
        <v>47.8</v>
      </c>
      <c r="R45" s="31" t="str">
        <f t="shared" si="2"/>
        <v>34.4</v>
      </c>
      <c r="S45" s="31" t="str">
        <f t="shared" si="2"/>
        <v>31.0</v>
      </c>
      <c r="T45" s="31" t="str">
        <f t="shared" si="20"/>
        <v>17.6</v>
      </c>
      <c r="U45" s="31" t="str">
        <f t="shared" si="20"/>
        <v>21.0</v>
      </c>
      <c r="V45" s="31" t="str">
        <f t="shared" si="20"/>
        <v>20.5</v>
      </c>
      <c r="W45" s="31" t="str">
        <f t="shared" si="20"/>
        <v>18.9</v>
      </c>
    </row>
    <row r="46" spans="1:28" ht="19.5" customHeight="1">
      <c r="A46" s="5" t="s">
        <v>34</v>
      </c>
      <c r="B46" s="18">
        <f>VLOOKUP($A46,'[1]T3_data(t)'!$A:$N,2,FALSE)</f>
        <v>24610.43</v>
      </c>
      <c r="C46" s="18">
        <f>VLOOKUP($A46,'[1]T3_data(t)'!$A:$N,3,FALSE)</f>
        <v>1602.83</v>
      </c>
      <c r="D46" s="18">
        <f>VLOOKUP($A46,'[1]T3_data(t)'!$A:$N,4,FALSE)</f>
        <v>3586.38</v>
      </c>
      <c r="E46" s="18">
        <f>VLOOKUP($A46,'[1]T3_data(t)'!$A:$N,5,FALSE)</f>
        <v>2806.62</v>
      </c>
      <c r="F46" s="19">
        <f>VLOOKUP($A46,'[1]T3_data(t)'!$A:$N,6,FALSE)</f>
        <v>10880.57</v>
      </c>
      <c r="G46" s="20">
        <f>VLOOKUP($A46,'[1]T3_data(t)'!$A:$N,7,FALSE)</f>
        <v>38.11</v>
      </c>
      <c r="H46" s="20">
        <f>VLOOKUP($A46,'[1]T3_data(t)'!$A:$N,8,FALSE)</f>
        <v>80.23</v>
      </c>
      <c r="I46" s="20">
        <f>VLOOKUP($A46,'[1]T3_data(t)'!$A:$N,9,FALSE)</f>
        <v>75.099999999999994</v>
      </c>
      <c r="J46" s="20">
        <f>VLOOKUP($A46,'[1]T3_data(t)'!$A:$N,10,FALSE)</f>
        <v>64.34</v>
      </c>
      <c r="K46" s="20">
        <f>VLOOKUP($A46,'[1]T3_data(t)'!$A:$N,11,FALSE)</f>
        <v>8.19</v>
      </c>
      <c r="L46" s="20">
        <f>VLOOKUP($A46,'[1]T3_data(t)'!$A:$N,12,FALSE)</f>
        <v>12.14</v>
      </c>
      <c r="M46" s="20">
        <f>VLOOKUP($A46,'[1]T3_data(t)'!$A:$N,13,FALSE)</f>
        <v>10.95</v>
      </c>
      <c r="N46" s="20">
        <f>VLOOKUP($A46,'[1]T3_data(t)'!$A:$N,14,FALSE)</f>
        <v>10.15</v>
      </c>
      <c r="P46" s="31" t="str">
        <f t="shared" si="2"/>
        <v>38.1</v>
      </c>
      <c r="Q46" s="31" t="str">
        <f t="shared" si="2"/>
        <v>80.2</v>
      </c>
      <c r="R46" s="31" t="str">
        <f t="shared" si="2"/>
        <v>75.1</v>
      </c>
      <c r="S46" s="31" t="str">
        <f t="shared" si="2"/>
        <v>64.3</v>
      </c>
      <c r="T46" s="31" t="str">
        <f t="shared" si="20"/>
        <v>8.2</v>
      </c>
      <c r="U46" s="31" t="str">
        <f t="shared" si="20"/>
        <v>12.1</v>
      </c>
      <c r="V46" s="31" t="str">
        <f t="shared" si="20"/>
        <v>11.0</v>
      </c>
      <c r="W46" s="31" t="str">
        <f t="shared" si="20"/>
        <v>10.2</v>
      </c>
    </row>
    <row r="47" spans="1:28" ht="19.5" customHeight="1">
      <c r="A47" s="5" t="s">
        <v>35</v>
      </c>
      <c r="B47" s="18">
        <f>VLOOKUP($A47,'[1]T3_data(t)'!$A:$N,2,FALSE)</f>
        <v>10301.69</v>
      </c>
      <c r="C47" s="18">
        <f>VLOOKUP($A47,'[1]T3_data(t)'!$A:$N,3,FALSE)</f>
        <v>586.11</v>
      </c>
      <c r="D47" s="18">
        <f>VLOOKUP($A47,'[1]T3_data(t)'!$A:$N,4,FALSE)</f>
        <v>1309.29</v>
      </c>
      <c r="E47" s="18">
        <f>VLOOKUP($A47,'[1]T3_data(t)'!$A:$N,5,FALSE)</f>
        <v>823.03</v>
      </c>
      <c r="F47" s="19">
        <f>VLOOKUP($A47,'[1]T3_data(t)'!$A:$N,6,FALSE)</f>
        <v>3819.89</v>
      </c>
      <c r="G47" s="20">
        <f>VLOOKUP($A47,'[1]T3_data(t)'!$A:$N,7,FALSE)</f>
        <v>25.55</v>
      </c>
      <c r="H47" s="20">
        <f>VLOOKUP($A47,'[1]T3_data(t)'!$A:$N,8,FALSE)</f>
        <v>45.53</v>
      </c>
      <c r="I47" s="20">
        <f>VLOOKUP($A47,'[1]T3_data(t)'!$A:$N,9,FALSE)</f>
        <v>40.42</v>
      </c>
      <c r="J47" s="20">
        <f>VLOOKUP($A47,'[1]T3_data(t)'!$A:$N,10,FALSE)</f>
        <v>42.44</v>
      </c>
      <c r="K47" s="20">
        <f>VLOOKUP($A47,'[1]T3_data(t)'!$A:$N,11,FALSE)</f>
        <v>3.43</v>
      </c>
      <c r="L47" s="20">
        <f>VLOOKUP($A47,'[1]T3_data(t)'!$A:$N,12,FALSE)</f>
        <v>4.43</v>
      </c>
      <c r="M47" s="20">
        <f>VLOOKUP($A47,'[1]T3_data(t)'!$A:$N,13,FALSE)</f>
        <v>3.21</v>
      </c>
      <c r="N47" s="20">
        <f>VLOOKUP($A47,'[1]T3_data(t)'!$A:$N,14,FALSE)</f>
        <v>3.56</v>
      </c>
      <c r="P47" s="31" t="str">
        <f t="shared" si="2"/>
        <v>25.6</v>
      </c>
      <c r="Q47" s="31" t="str">
        <f t="shared" si="2"/>
        <v>45.5</v>
      </c>
      <c r="R47" s="31" t="str">
        <f t="shared" si="2"/>
        <v>40.4</v>
      </c>
      <c r="S47" s="31" t="str">
        <f t="shared" si="2"/>
        <v>42.4</v>
      </c>
      <c r="T47" s="31" t="str">
        <f t="shared" si="20"/>
        <v>3.4</v>
      </c>
      <c r="U47" s="31" t="str">
        <f t="shared" si="20"/>
        <v>4.4</v>
      </c>
      <c r="V47" s="31" t="str">
        <f t="shared" si="20"/>
        <v>3.2</v>
      </c>
      <c r="W47" s="31" t="str">
        <f t="shared" si="20"/>
        <v>3.6</v>
      </c>
    </row>
    <row r="48" spans="1:28" ht="19.5" customHeight="1">
      <c r="A48" s="5" t="s">
        <v>36</v>
      </c>
      <c r="B48" s="18">
        <f>VLOOKUP($A48,'[1]T3_data(t)'!$A:$N,2,FALSE)</f>
        <v>8687.33</v>
      </c>
      <c r="C48" s="18">
        <f>VLOOKUP($A48,'[1]T3_data(t)'!$A:$N,3,FALSE)</f>
        <v>656.01</v>
      </c>
      <c r="D48" s="18">
        <f>VLOOKUP($A48,'[1]T3_data(t)'!$A:$N,4,FALSE)</f>
        <v>938.7</v>
      </c>
      <c r="E48" s="18">
        <f>VLOOKUP($A48,'[1]T3_data(t)'!$A:$N,5,FALSE)</f>
        <v>911.72</v>
      </c>
      <c r="F48" s="19">
        <f>VLOOKUP($A48,'[1]T3_data(t)'!$A:$N,6,FALSE)</f>
        <v>3452.9</v>
      </c>
      <c r="G48" s="20">
        <f>VLOOKUP($A48,'[1]T3_data(t)'!$A:$N,7,FALSE)</f>
        <v>-10.46</v>
      </c>
      <c r="H48" s="20">
        <f>VLOOKUP($A48,'[1]T3_data(t)'!$A:$N,8,FALSE)</f>
        <v>41.5</v>
      </c>
      <c r="I48" s="20">
        <f>VLOOKUP($A48,'[1]T3_data(t)'!$A:$N,9,FALSE)</f>
        <v>38.979999999999997</v>
      </c>
      <c r="J48" s="20">
        <f>VLOOKUP($A48,'[1]T3_data(t)'!$A:$N,10,FALSE)</f>
        <v>28.14</v>
      </c>
      <c r="K48" s="20">
        <f>VLOOKUP($A48,'[1]T3_data(t)'!$A:$N,11,FALSE)</f>
        <v>2.89</v>
      </c>
      <c r="L48" s="20">
        <f>VLOOKUP($A48,'[1]T3_data(t)'!$A:$N,12,FALSE)</f>
        <v>3.18</v>
      </c>
      <c r="M48" s="20">
        <f>VLOOKUP($A48,'[1]T3_data(t)'!$A:$N,13,FALSE)</f>
        <v>3.56</v>
      </c>
      <c r="N48" s="20">
        <f>VLOOKUP($A48,'[1]T3_data(t)'!$A:$N,14,FALSE)</f>
        <v>3.22</v>
      </c>
      <c r="P48" s="31" t="str">
        <f t="shared" si="2"/>
        <v>-10.5</v>
      </c>
      <c r="Q48" s="31" t="str">
        <f t="shared" si="2"/>
        <v>41.5</v>
      </c>
      <c r="R48" s="31" t="str">
        <f t="shared" si="2"/>
        <v>39.0</v>
      </c>
      <c r="S48" s="31" t="str">
        <f t="shared" si="2"/>
        <v>28.1</v>
      </c>
      <c r="T48" s="31" t="str">
        <f t="shared" si="20"/>
        <v>2.9</v>
      </c>
      <c r="U48" s="31" t="str">
        <f t="shared" si="20"/>
        <v>3.2</v>
      </c>
      <c r="V48" s="31" t="str">
        <f t="shared" si="20"/>
        <v>3.6</v>
      </c>
      <c r="W48" s="31" t="str">
        <f t="shared" si="20"/>
        <v>3.2</v>
      </c>
    </row>
    <row r="49" spans="1:23" ht="19.5" customHeight="1">
      <c r="A49" s="5" t="s">
        <v>37</v>
      </c>
      <c r="B49" s="18">
        <f>VLOOKUP($A49,'[1]T3_data(t)'!$A:$N,2,FALSE)</f>
        <v>3708.1</v>
      </c>
      <c r="C49" s="18">
        <f>VLOOKUP($A49,'[1]T3_data(t)'!$A:$N,3,FALSE)</f>
        <v>366.85</v>
      </c>
      <c r="D49" s="18">
        <f>VLOOKUP($A49,'[1]T3_data(t)'!$A:$N,4,FALSE)</f>
        <v>269.24</v>
      </c>
      <c r="E49" s="18">
        <f>VLOOKUP($A49,'[1]T3_data(t)'!$A:$N,5,FALSE)</f>
        <v>245.54</v>
      </c>
      <c r="F49" s="19">
        <f>VLOOKUP($A49,'[1]T3_data(t)'!$A:$N,6,FALSE)</f>
        <v>932.35</v>
      </c>
      <c r="G49" s="20">
        <f>VLOOKUP($A49,'[1]T3_data(t)'!$A:$N,7,FALSE)</f>
        <v>-29.23</v>
      </c>
      <c r="H49" s="20">
        <f>VLOOKUP($A49,'[1]T3_data(t)'!$A:$N,8,FALSE)</f>
        <v>-31.2</v>
      </c>
      <c r="I49" s="20">
        <f>VLOOKUP($A49,'[1]T3_data(t)'!$A:$N,9,FALSE)</f>
        <v>-33.07</v>
      </c>
      <c r="J49" s="20">
        <f>VLOOKUP($A49,'[1]T3_data(t)'!$A:$N,10,FALSE)</f>
        <v>-37.24</v>
      </c>
      <c r="K49" s="20">
        <f>VLOOKUP($A49,'[1]T3_data(t)'!$A:$N,11,FALSE)</f>
        <v>1.23</v>
      </c>
      <c r="L49" s="20">
        <f>VLOOKUP($A49,'[1]T3_data(t)'!$A:$N,12,FALSE)</f>
        <v>0.91</v>
      </c>
      <c r="M49" s="20">
        <f>VLOOKUP($A49,'[1]T3_data(t)'!$A:$N,13,FALSE)</f>
        <v>0.96</v>
      </c>
      <c r="N49" s="20">
        <f>VLOOKUP($A49,'[1]T3_data(t)'!$A:$N,14,FALSE)</f>
        <v>0.87</v>
      </c>
      <c r="P49" s="31" t="str">
        <f t="shared" si="2"/>
        <v>-29.2</v>
      </c>
      <c r="Q49" s="31" t="str">
        <f t="shared" si="2"/>
        <v>-31.2</v>
      </c>
      <c r="R49" s="31" t="str">
        <f t="shared" si="2"/>
        <v>-33.1</v>
      </c>
      <c r="S49" s="31" t="str">
        <f t="shared" si="2"/>
        <v>-37.2</v>
      </c>
      <c r="T49" s="31" t="str">
        <f t="shared" si="20"/>
        <v>1.2</v>
      </c>
      <c r="U49" s="31" t="str">
        <f t="shared" si="20"/>
        <v>0.9</v>
      </c>
      <c r="V49" s="31" t="str">
        <f t="shared" si="20"/>
        <v>1.0</v>
      </c>
      <c r="W49" s="31" t="str">
        <f t="shared" si="20"/>
        <v>0.9</v>
      </c>
    </row>
    <row r="50" spans="1:23" ht="19.5" customHeight="1">
      <c r="A50" s="5" t="s">
        <v>38</v>
      </c>
      <c r="B50" s="18">
        <f>VLOOKUP($A50,'[1]T3_data(t)'!$A:$N,2,FALSE)</f>
        <v>15933.88</v>
      </c>
      <c r="C50" s="18">
        <f>VLOOKUP($A50,'[1]T3_data(t)'!$A:$N,3,FALSE)</f>
        <v>1274.8599999999999</v>
      </c>
      <c r="D50" s="18">
        <f>VLOOKUP($A50,'[1]T3_data(t)'!$A:$N,4,FALSE)</f>
        <v>1423.92</v>
      </c>
      <c r="E50" s="18">
        <f>VLOOKUP($A50,'[1]T3_data(t)'!$A:$N,5,FALSE)</f>
        <v>1278.3399999999999</v>
      </c>
      <c r="F50" s="19">
        <f>VLOOKUP($A50,'[1]T3_data(t)'!$A:$N,6,FALSE)</f>
        <v>4967.79</v>
      </c>
      <c r="G50" s="20">
        <f>VLOOKUP($A50,'[1]T3_data(t)'!$A:$N,7,FALSE)</f>
        <v>17.87</v>
      </c>
      <c r="H50" s="20">
        <f>VLOOKUP($A50,'[1]T3_data(t)'!$A:$N,8,FALSE)</f>
        <v>22.61</v>
      </c>
      <c r="I50" s="20">
        <f>VLOOKUP($A50,'[1]T3_data(t)'!$A:$N,9,FALSE)</f>
        <v>0.27</v>
      </c>
      <c r="J50" s="20">
        <f>VLOOKUP($A50,'[1]T3_data(t)'!$A:$N,10,FALSE)</f>
        <v>6.87</v>
      </c>
      <c r="K50" s="20">
        <f>VLOOKUP($A50,'[1]T3_data(t)'!$A:$N,11,FALSE)</f>
        <v>5.3</v>
      </c>
      <c r="L50" s="20">
        <f>VLOOKUP($A50,'[1]T3_data(t)'!$A:$N,12,FALSE)</f>
        <v>4.82</v>
      </c>
      <c r="M50" s="20">
        <f>VLOOKUP($A50,'[1]T3_data(t)'!$A:$N,13,FALSE)</f>
        <v>4.99</v>
      </c>
      <c r="N50" s="20">
        <f>VLOOKUP($A50,'[1]T3_data(t)'!$A:$N,14,FALSE)</f>
        <v>4.6399999999999997</v>
      </c>
      <c r="P50" s="31" t="str">
        <f t="shared" si="2"/>
        <v>17.9</v>
      </c>
      <c r="Q50" s="31" t="str">
        <f t="shared" si="2"/>
        <v>22.6</v>
      </c>
      <c r="R50" s="31" t="str">
        <f t="shared" si="2"/>
        <v>0.3</v>
      </c>
      <c r="S50" s="31" t="str">
        <f t="shared" si="2"/>
        <v>6.9</v>
      </c>
      <c r="T50" s="31" t="str">
        <f t="shared" si="20"/>
        <v>5.3</v>
      </c>
      <c r="U50" s="31" t="str">
        <f t="shared" si="20"/>
        <v>4.8</v>
      </c>
      <c r="V50" s="31" t="str">
        <f t="shared" si="20"/>
        <v>5.0</v>
      </c>
      <c r="W50" s="31" t="str">
        <f t="shared" si="20"/>
        <v>4.6</v>
      </c>
    </row>
    <row r="51" spans="1:23" ht="19.5" customHeight="1">
      <c r="A51" s="5" t="s">
        <v>39</v>
      </c>
      <c r="B51" s="18">
        <f>VLOOKUP($A51,'[1]T3_data(t)'!$A:$N,2,FALSE)</f>
        <v>29522.53</v>
      </c>
      <c r="C51" s="18">
        <f>VLOOKUP($A51,'[1]T3_data(t)'!$A:$N,3,FALSE)</f>
        <v>2275.8200000000002</v>
      </c>
      <c r="D51" s="18">
        <f>VLOOKUP($A51,'[1]T3_data(t)'!$A:$N,4,FALSE)</f>
        <v>2950.11</v>
      </c>
      <c r="E51" s="18">
        <f>VLOOKUP($A51,'[1]T3_data(t)'!$A:$N,5,FALSE)</f>
        <v>2474.89</v>
      </c>
      <c r="F51" s="19">
        <f>VLOOKUP($A51,'[1]T3_data(t)'!$A:$N,6,FALSE)</f>
        <v>10712.55</v>
      </c>
      <c r="G51" s="20">
        <f>VLOOKUP($A51,'[1]T3_data(t)'!$A:$N,7,FALSE)</f>
        <v>3.02</v>
      </c>
      <c r="H51" s="20">
        <f>VLOOKUP($A51,'[1]T3_data(t)'!$A:$N,8,FALSE)</f>
        <v>10.32</v>
      </c>
      <c r="I51" s="20">
        <f>VLOOKUP($A51,'[1]T3_data(t)'!$A:$N,9,FALSE)</f>
        <v>8.75</v>
      </c>
      <c r="J51" s="20">
        <f>VLOOKUP($A51,'[1]T3_data(t)'!$A:$N,10,FALSE)</f>
        <v>10.98</v>
      </c>
      <c r="K51" s="20">
        <f>VLOOKUP($A51,'[1]T3_data(t)'!$A:$N,11,FALSE)</f>
        <v>9.82</v>
      </c>
      <c r="L51" s="20">
        <f>VLOOKUP($A51,'[1]T3_data(t)'!$A:$N,12,FALSE)</f>
        <v>9.98</v>
      </c>
      <c r="M51" s="20">
        <f>VLOOKUP($A51,'[1]T3_data(t)'!$A:$N,13,FALSE)</f>
        <v>9.66</v>
      </c>
      <c r="N51" s="20">
        <f>VLOOKUP($A51,'[1]T3_data(t)'!$A:$N,14,FALSE)</f>
        <v>10</v>
      </c>
      <c r="P51" s="31" t="str">
        <f t="shared" si="2"/>
        <v>3.0</v>
      </c>
      <c r="Q51" s="31" t="str">
        <f t="shared" si="2"/>
        <v>10.3</v>
      </c>
      <c r="R51" s="31" t="str">
        <f t="shared" si="2"/>
        <v>8.8</v>
      </c>
      <c r="S51" s="31" t="str">
        <f t="shared" si="2"/>
        <v>11.0</v>
      </c>
      <c r="T51" s="31" t="str">
        <f t="shared" si="20"/>
        <v>9.8</v>
      </c>
      <c r="U51" s="31" t="str">
        <f t="shared" si="20"/>
        <v>10.0</v>
      </c>
      <c r="V51" s="31" t="str">
        <f t="shared" si="20"/>
        <v>9.7</v>
      </c>
      <c r="W51" s="31" t="str">
        <f t="shared" si="20"/>
        <v>10.0</v>
      </c>
    </row>
    <row r="52" spans="1:23" ht="19.5" customHeight="1">
      <c r="A52" s="5" t="s">
        <v>40</v>
      </c>
      <c r="B52" s="18">
        <f>VLOOKUP($A52,'[1]T3_data(t)'!$A:$N,2,FALSE)</f>
        <v>6888.8</v>
      </c>
      <c r="C52" s="18">
        <f>VLOOKUP($A52,'[1]T3_data(t)'!$A:$N,3,FALSE)</f>
        <v>625.32000000000005</v>
      </c>
      <c r="D52" s="18">
        <f>VLOOKUP($A52,'[1]T3_data(t)'!$A:$N,4,FALSE)</f>
        <v>875.57</v>
      </c>
      <c r="E52" s="18">
        <f>VLOOKUP($A52,'[1]T3_data(t)'!$A:$N,5,FALSE)</f>
        <v>632.61</v>
      </c>
      <c r="F52" s="19">
        <f>VLOOKUP($A52,'[1]T3_data(t)'!$A:$N,6,FALSE)</f>
        <v>3163.99</v>
      </c>
      <c r="G52" s="20">
        <f>VLOOKUP($A52,'[1]T3_data(t)'!$A:$N,7,FALSE)</f>
        <v>5.96</v>
      </c>
      <c r="H52" s="20">
        <f>VLOOKUP($A52,'[1]T3_data(t)'!$A:$N,8,FALSE)</f>
        <v>19.12</v>
      </c>
      <c r="I52" s="20">
        <f>VLOOKUP($A52,'[1]T3_data(t)'!$A:$N,9,FALSE)</f>
        <v>1.17</v>
      </c>
      <c r="J52" s="20">
        <f>VLOOKUP($A52,'[1]T3_data(t)'!$A:$N,10,FALSE)</f>
        <v>21.45</v>
      </c>
      <c r="K52" s="20">
        <f>VLOOKUP($A52,'[1]T3_data(t)'!$A:$N,11,FALSE)</f>
        <v>2.29</v>
      </c>
      <c r="L52" s="20">
        <f>VLOOKUP($A52,'[1]T3_data(t)'!$A:$N,12,FALSE)</f>
        <v>2.96</v>
      </c>
      <c r="M52" s="20">
        <f>VLOOKUP($A52,'[1]T3_data(t)'!$A:$N,13,FALSE)</f>
        <v>2.4700000000000002</v>
      </c>
      <c r="N52" s="20">
        <f>VLOOKUP($A52,'[1]T3_data(t)'!$A:$N,14,FALSE)</f>
        <v>2.95</v>
      </c>
      <c r="P52" s="31" t="str">
        <f t="shared" si="2"/>
        <v>6.0</v>
      </c>
      <c r="Q52" s="31" t="str">
        <f t="shared" si="2"/>
        <v>19.1</v>
      </c>
      <c r="R52" s="31" t="str">
        <f t="shared" si="2"/>
        <v>1.2</v>
      </c>
      <c r="S52" s="31" t="str">
        <f t="shared" si="2"/>
        <v>21.5</v>
      </c>
      <c r="T52" s="31" t="str">
        <f t="shared" si="20"/>
        <v>2.3</v>
      </c>
      <c r="U52" s="31" t="str">
        <f t="shared" si="20"/>
        <v>3.0</v>
      </c>
      <c r="V52" s="31" t="str">
        <f t="shared" si="20"/>
        <v>2.5</v>
      </c>
      <c r="W52" s="31" t="str">
        <f t="shared" si="20"/>
        <v>3.0</v>
      </c>
    </row>
    <row r="53" spans="1:23" ht="19.5" customHeight="1">
      <c r="A53" s="5" t="s">
        <v>41</v>
      </c>
      <c r="B53" s="18">
        <f>VLOOKUP($A53,'[1]T3_data(t)'!$A:$N,2,FALSE)</f>
        <v>2905.1</v>
      </c>
      <c r="C53" s="18">
        <f>VLOOKUP($A53,'[1]T3_data(t)'!$A:$N,3,FALSE)</f>
        <v>213.29</v>
      </c>
      <c r="D53" s="18">
        <f>VLOOKUP($A53,'[1]T3_data(t)'!$A:$N,4,FALSE)</f>
        <v>219.57</v>
      </c>
      <c r="E53" s="18">
        <f>VLOOKUP($A53,'[1]T3_data(t)'!$A:$N,5,FALSE)</f>
        <v>197.29</v>
      </c>
      <c r="F53" s="19">
        <f>VLOOKUP($A53,'[1]T3_data(t)'!$A:$N,6,FALSE)</f>
        <v>864.41</v>
      </c>
      <c r="G53" s="20">
        <f>VLOOKUP($A53,'[1]T3_data(t)'!$A:$N,7,FALSE)</f>
        <v>-5.01</v>
      </c>
      <c r="H53" s="20">
        <f>VLOOKUP($A53,'[1]T3_data(t)'!$A:$N,8,FALSE)</f>
        <v>-9.2200000000000006</v>
      </c>
      <c r="I53" s="20">
        <f>VLOOKUP($A53,'[1]T3_data(t)'!$A:$N,9,FALSE)</f>
        <v>-7.5</v>
      </c>
      <c r="J53" s="20">
        <f>VLOOKUP($A53,'[1]T3_data(t)'!$A:$N,10,FALSE)</f>
        <v>-6.11</v>
      </c>
      <c r="K53" s="20">
        <f>VLOOKUP($A53,'[1]T3_data(t)'!$A:$N,11,FALSE)</f>
        <v>0.97</v>
      </c>
      <c r="L53" s="20">
        <f>VLOOKUP($A53,'[1]T3_data(t)'!$A:$N,12,FALSE)</f>
        <v>0.74</v>
      </c>
      <c r="M53" s="20">
        <f>VLOOKUP($A53,'[1]T3_data(t)'!$A:$N,13,FALSE)</f>
        <v>0.77</v>
      </c>
      <c r="N53" s="20">
        <f>VLOOKUP($A53,'[1]T3_data(t)'!$A:$N,14,FALSE)</f>
        <v>0.81</v>
      </c>
      <c r="P53" s="31" t="str">
        <f t="shared" si="2"/>
        <v>-5.0</v>
      </c>
      <c r="Q53" s="31" t="str">
        <f t="shared" si="2"/>
        <v>-9.2</v>
      </c>
      <c r="R53" s="31" t="str">
        <f t="shared" si="2"/>
        <v>-7.5</v>
      </c>
      <c r="S53" s="31" t="str">
        <f t="shared" si="2"/>
        <v>-6.1</v>
      </c>
      <c r="T53" s="31" t="str">
        <f t="shared" si="20"/>
        <v>1.0</v>
      </c>
      <c r="U53" s="31" t="str">
        <f t="shared" si="20"/>
        <v>0.7</v>
      </c>
      <c r="V53" s="31" t="str">
        <f t="shared" si="20"/>
        <v>0.8</v>
      </c>
      <c r="W53" s="31" t="str">
        <f t="shared" si="20"/>
        <v>0.8</v>
      </c>
    </row>
    <row r="54" spans="1:23" ht="19.5" customHeight="1">
      <c r="A54" s="5" t="s">
        <v>42</v>
      </c>
      <c r="B54" s="18">
        <f>VLOOKUP($A54,'[1]T3_data(t)'!$A:$N,2,FALSE)</f>
        <v>2169.64</v>
      </c>
      <c r="C54" s="18">
        <f>VLOOKUP($A54,'[1]T3_data(t)'!$A:$N,3,FALSE)</f>
        <v>175.19</v>
      </c>
      <c r="D54" s="18">
        <f>VLOOKUP($A54,'[1]T3_data(t)'!$A:$N,4,FALSE)</f>
        <v>202.88</v>
      </c>
      <c r="E54" s="18">
        <f>VLOOKUP($A54,'[1]T3_data(t)'!$A:$N,5,FALSE)</f>
        <v>175.23</v>
      </c>
      <c r="F54" s="19">
        <f>VLOOKUP($A54,'[1]T3_data(t)'!$A:$N,6,FALSE)</f>
        <v>725.27</v>
      </c>
      <c r="G54" s="20">
        <f>VLOOKUP($A54,'[1]T3_data(t)'!$A:$N,7,FALSE)</f>
        <v>4.82</v>
      </c>
      <c r="H54" s="20">
        <f>VLOOKUP($A54,'[1]T3_data(t)'!$A:$N,8,FALSE)</f>
        <v>-0.5</v>
      </c>
      <c r="I54" s="22">
        <f>VLOOKUP($A54,'[1]T3_data(t)'!$A:$N,9,FALSE)</f>
        <v>0.02</v>
      </c>
      <c r="J54" s="20">
        <f>VLOOKUP($A54,'[1]T3_data(t)'!$A:$N,10,FALSE)</f>
        <v>0.53</v>
      </c>
      <c r="K54" s="20">
        <f>VLOOKUP($A54,'[1]T3_data(t)'!$A:$N,11,FALSE)</f>
        <v>0.72</v>
      </c>
      <c r="L54" s="20">
        <f>VLOOKUP($A54,'[1]T3_data(t)'!$A:$N,12,FALSE)</f>
        <v>0.69</v>
      </c>
      <c r="M54" s="20">
        <f>VLOOKUP($A54,'[1]T3_data(t)'!$A:$N,13,FALSE)</f>
        <v>0.68</v>
      </c>
      <c r="N54" s="20">
        <f>VLOOKUP($A54,'[1]T3_data(t)'!$A:$N,14,FALSE)</f>
        <v>0.68</v>
      </c>
      <c r="P54" s="31" t="str">
        <f t="shared" si="2"/>
        <v>4.8</v>
      </c>
      <c r="Q54" s="31" t="str">
        <f t="shared" si="2"/>
        <v>-0.5</v>
      </c>
      <c r="R54" s="31" t="str">
        <f t="shared" si="2"/>
        <v>0.02</v>
      </c>
      <c r="S54" s="31" t="str">
        <f t="shared" si="2"/>
        <v>0.5</v>
      </c>
      <c r="T54" s="31" t="str">
        <f t="shared" si="20"/>
        <v>0.7</v>
      </c>
      <c r="U54" s="31" t="str">
        <f t="shared" si="20"/>
        <v>0.7</v>
      </c>
      <c r="V54" s="31" t="str">
        <f t="shared" si="20"/>
        <v>0.7</v>
      </c>
      <c r="W54" s="31" t="str">
        <f t="shared" si="20"/>
        <v>0.7</v>
      </c>
    </row>
    <row r="55" spans="1:23" ht="19.5" customHeight="1">
      <c r="A55" s="5" t="s">
        <v>43</v>
      </c>
      <c r="B55" s="18">
        <f>VLOOKUP($A55,'[1]T3_data(t)'!$A:$N,2,FALSE)</f>
        <v>3215.18</v>
      </c>
      <c r="C55" s="18">
        <f>VLOOKUP($A55,'[1]T3_data(t)'!$A:$N,3,FALSE)</f>
        <v>217.48</v>
      </c>
      <c r="D55" s="18">
        <f>VLOOKUP($A55,'[1]T3_data(t)'!$A:$N,4,FALSE)</f>
        <v>342.15</v>
      </c>
      <c r="E55" s="18">
        <f>VLOOKUP($A55,'[1]T3_data(t)'!$A:$N,5,FALSE)</f>
        <v>300.64999999999998</v>
      </c>
      <c r="F55" s="19">
        <f>VLOOKUP($A55,'[1]T3_data(t)'!$A:$N,6,FALSE)</f>
        <v>1219.97</v>
      </c>
      <c r="G55" s="20">
        <f>VLOOKUP($A55,'[1]T3_data(t)'!$A:$N,7,FALSE)</f>
        <v>19.36</v>
      </c>
      <c r="H55" s="20">
        <f>VLOOKUP($A55,'[1]T3_data(t)'!$A:$N,8,FALSE)</f>
        <v>17.11</v>
      </c>
      <c r="I55" s="20">
        <f>VLOOKUP($A55,'[1]T3_data(t)'!$A:$N,9,FALSE)</f>
        <v>38.24</v>
      </c>
      <c r="J55" s="20">
        <f>VLOOKUP($A55,'[1]T3_data(t)'!$A:$N,10,FALSE)</f>
        <v>29.51</v>
      </c>
      <c r="K55" s="20">
        <f>VLOOKUP($A55,'[1]T3_data(t)'!$A:$N,11,FALSE)</f>
        <v>1.07</v>
      </c>
      <c r="L55" s="20">
        <f>VLOOKUP($A55,'[1]T3_data(t)'!$A:$N,12,FALSE)</f>
        <v>1.1599999999999999</v>
      </c>
      <c r="M55" s="20">
        <f>VLOOKUP($A55,'[1]T3_data(t)'!$A:$N,13,FALSE)</f>
        <v>1.17</v>
      </c>
      <c r="N55" s="20">
        <f>VLOOKUP($A55,'[1]T3_data(t)'!$A:$N,14,FALSE)</f>
        <v>1.1399999999999999</v>
      </c>
      <c r="P55" s="31" t="str">
        <f t="shared" si="2"/>
        <v>19.4</v>
      </c>
      <c r="Q55" s="31" t="str">
        <f t="shared" si="2"/>
        <v>17.1</v>
      </c>
      <c r="R55" s="31" t="str">
        <f t="shared" si="2"/>
        <v>38.2</v>
      </c>
      <c r="S55" s="31" t="str">
        <f t="shared" si="2"/>
        <v>29.5</v>
      </c>
      <c r="T55" s="31" t="str">
        <f t="shared" si="20"/>
        <v>1.1</v>
      </c>
      <c r="U55" s="31" t="str">
        <f t="shared" si="20"/>
        <v>1.2</v>
      </c>
      <c r="V55" s="31" t="str">
        <f t="shared" si="20"/>
        <v>1.2</v>
      </c>
      <c r="W55" s="31" t="str">
        <f t="shared" si="20"/>
        <v>1.1</v>
      </c>
    </row>
    <row r="56" spans="1:23" ht="19.5" customHeight="1">
      <c r="A56" s="5" t="s">
        <v>44</v>
      </c>
      <c r="B56" s="18">
        <f>VLOOKUP($A56,'[1]T3_data(t)'!$A:$N,2,FALSE)</f>
        <v>18424.78</v>
      </c>
      <c r="C56" s="18">
        <f>VLOOKUP($A56,'[1]T3_data(t)'!$A:$N,3,FALSE)</f>
        <v>800.84</v>
      </c>
      <c r="D56" s="18">
        <f>VLOOKUP($A56,'[1]T3_data(t)'!$A:$N,4,FALSE)</f>
        <v>2621.81</v>
      </c>
      <c r="E56" s="18">
        <f>VLOOKUP($A56,'[1]T3_data(t)'!$A:$N,5,FALSE)</f>
        <v>1739.44</v>
      </c>
      <c r="F56" s="19">
        <f>VLOOKUP($A56,'[1]T3_data(t)'!$A:$N,6,FALSE)</f>
        <v>10518.4</v>
      </c>
      <c r="G56" s="20">
        <f>VLOOKUP($A56,'[1]T3_data(t)'!$A:$N,7,FALSE)</f>
        <v>24.6</v>
      </c>
      <c r="H56" s="20">
        <f>VLOOKUP($A56,'[1]T3_data(t)'!$A:$N,8,FALSE)</f>
        <v>142.07</v>
      </c>
      <c r="I56" s="20">
        <f>VLOOKUP($A56,'[1]T3_data(t)'!$A:$N,9,FALSE)</f>
        <v>117.2</v>
      </c>
      <c r="J56" s="20">
        <f>VLOOKUP($A56,'[1]T3_data(t)'!$A:$N,10,FALSE)</f>
        <v>113.97</v>
      </c>
      <c r="K56" s="20">
        <f>VLOOKUP($A56,'[1]T3_data(t)'!$A:$N,11,FALSE)</f>
        <v>6.13</v>
      </c>
      <c r="L56" s="20">
        <f>VLOOKUP($A56,'[1]T3_data(t)'!$A:$N,12,FALSE)</f>
        <v>8.8699999999999992</v>
      </c>
      <c r="M56" s="20">
        <f>VLOOKUP($A56,'[1]T3_data(t)'!$A:$N,13,FALSE)</f>
        <v>6.79</v>
      </c>
      <c r="N56" s="20">
        <f>VLOOKUP($A56,'[1]T3_data(t)'!$A:$N,14,FALSE)</f>
        <v>9.82</v>
      </c>
      <c r="P56" s="31" t="str">
        <f t="shared" si="2"/>
        <v>24.6</v>
      </c>
      <c r="Q56" s="31" t="str">
        <f t="shared" si="2"/>
        <v>142.1</v>
      </c>
      <c r="R56" s="31" t="str">
        <f t="shared" si="2"/>
        <v>117.2</v>
      </c>
      <c r="S56" s="31" t="str">
        <f t="shared" si="2"/>
        <v>114.0</v>
      </c>
      <c r="T56" s="31" t="str">
        <f t="shared" si="20"/>
        <v>6.1</v>
      </c>
      <c r="U56" s="31" t="str">
        <f t="shared" si="20"/>
        <v>8.9</v>
      </c>
      <c r="V56" s="31" t="str">
        <f t="shared" si="20"/>
        <v>6.8</v>
      </c>
      <c r="W56" s="31" t="str">
        <f t="shared" si="20"/>
        <v>9.8</v>
      </c>
    </row>
    <row r="57" spans="1:23" ht="19.5" customHeight="1">
      <c r="A57" s="5" t="s">
        <v>45</v>
      </c>
      <c r="B57" s="18">
        <f>VLOOKUP($A57,'[1]T3_data(t)'!$A:$N,2,FALSE)</f>
        <v>8758.0400000000009</v>
      </c>
      <c r="C57" s="18">
        <f>VLOOKUP($A57,'[1]T3_data(t)'!$A:$N,3,FALSE)</f>
        <v>288.64</v>
      </c>
      <c r="D57" s="18">
        <f>VLOOKUP($A57,'[1]T3_data(t)'!$A:$N,4,FALSE)</f>
        <v>1447.95</v>
      </c>
      <c r="E57" s="18">
        <f>VLOOKUP($A57,'[1]T3_data(t)'!$A:$N,5,FALSE)</f>
        <v>1011.76</v>
      </c>
      <c r="F57" s="19">
        <f>VLOOKUP($A57,'[1]T3_data(t)'!$A:$N,6,FALSE)</f>
        <v>4561.22</v>
      </c>
      <c r="G57" s="20">
        <f>VLOOKUP($A57,'[1]T3_data(t)'!$A:$N,7,FALSE)</f>
        <v>46.48</v>
      </c>
      <c r="H57" s="20">
        <f>VLOOKUP($A57,'[1]T3_data(t)'!$A:$N,8,FALSE)</f>
        <v>269.54000000000002</v>
      </c>
      <c r="I57" s="20">
        <f>VLOOKUP($A57,'[1]T3_data(t)'!$A:$N,9,FALSE)</f>
        <v>250.53</v>
      </c>
      <c r="J57" s="20">
        <f>VLOOKUP($A57,'[1]T3_data(t)'!$A:$N,10,FALSE)</f>
        <v>141.33000000000001</v>
      </c>
      <c r="K57" s="20">
        <f>VLOOKUP($A57,'[1]T3_data(t)'!$A:$N,11,FALSE)</f>
        <v>2.91</v>
      </c>
      <c r="L57" s="20">
        <f>VLOOKUP($A57,'[1]T3_data(t)'!$A:$N,12,FALSE)</f>
        <v>4.9000000000000004</v>
      </c>
      <c r="M57" s="20">
        <f>VLOOKUP($A57,'[1]T3_data(t)'!$A:$N,13,FALSE)</f>
        <v>3.95</v>
      </c>
      <c r="N57" s="20">
        <f>VLOOKUP($A57,'[1]T3_data(t)'!$A:$N,14,FALSE)</f>
        <v>4.26</v>
      </c>
      <c r="P57" s="31" t="str">
        <f t="shared" si="2"/>
        <v>46.5</v>
      </c>
      <c r="Q57" s="31" t="str">
        <f t="shared" si="2"/>
        <v>269.5</v>
      </c>
      <c r="R57" s="31" t="str">
        <f t="shared" si="2"/>
        <v>250.5</v>
      </c>
      <c r="S57" s="31" t="str">
        <f t="shared" si="2"/>
        <v>141.3</v>
      </c>
      <c r="T57" s="31" t="str">
        <f t="shared" si="20"/>
        <v>2.9</v>
      </c>
      <c r="U57" s="31" t="str">
        <f t="shared" si="20"/>
        <v>4.9</v>
      </c>
      <c r="V57" s="31" t="str">
        <f t="shared" si="20"/>
        <v>4.0</v>
      </c>
      <c r="W57" s="31" t="str">
        <f t="shared" si="20"/>
        <v>4.3</v>
      </c>
    </row>
    <row r="58" spans="1:23" ht="19.5" customHeight="1">
      <c r="A58" s="5" t="s">
        <v>46</v>
      </c>
      <c r="B58" s="18">
        <f>VLOOKUP($A58,'[1]T3_data(t)'!$A:$N,2,FALSE)</f>
        <v>9666.74</v>
      </c>
      <c r="C58" s="18">
        <f>VLOOKUP($A58,'[1]T3_data(t)'!$A:$N,3,FALSE)</f>
        <v>512.20000000000005</v>
      </c>
      <c r="D58" s="18">
        <f>VLOOKUP($A58,'[1]T3_data(t)'!$A:$N,4,FALSE)</f>
        <v>1173.8599999999999</v>
      </c>
      <c r="E58" s="18">
        <f>VLOOKUP($A58,'[1]T3_data(t)'!$A:$N,5,FALSE)</f>
        <v>727.68</v>
      </c>
      <c r="F58" s="19">
        <f>VLOOKUP($A58,'[1]T3_data(t)'!$A:$N,6,FALSE)</f>
        <v>5957.18</v>
      </c>
      <c r="G58" s="20">
        <f>VLOOKUP($A58,'[1]T3_data(t)'!$A:$N,7,FALSE)</f>
        <v>9.74</v>
      </c>
      <c r="H58" s="20">
        <f>VLOOKUP($A58,'[1]T3_data(t)'!$A:$N,8,FALSE)</f>
        <v>69.81</v>
      </c>
      <c r="I58" s="20">
        <f>VLOOKUP($A58,'[1]T3_data(t)'!$A:$N,9,FALSE)</f>
        <v>42.07</v>
      </c>
      <c r="J58" s="20">
        <f>VLOOKUP($A58,'[1]T3_data(t)'!$A:$N,10,FALSE)</f>
        <v>96.89</v>
      </c>
      <c r="K58" s="20">
        <f>VLOOKUP($A58,'[1]T3_data(t)'!$A:$N,11,FALSE)</f>
        <v>3.22</v>
      </c>
      <c r="L58" s="20">
        <f>VLOOKUP($A58,'[1]T3_data(t)'!$A:$N,12,FALSE)</f>
        <v>3.97</v>
      </c>
      <c r="M58" s="20">
        <f>VLOOKUP($A58,'[1]T3_data(t)'!$A:$N,13,FALSE)</f>
        <v>2.84</v>
      </c>
      <c r="N58" s="20">
        <f>VLOOKUP($A58,'[1]T3_data(t)'!$A:$N,14,FALSE)</f>
        <v>5.56</v>
      </c>
      <c r="P58" s="31" t="str">
        <f t="shared" si="2"/>
        <v>9.7</v>
      </c>
      <c r="Q58" s="31" t="str">
        <f t="shared" si="2"/>
        <v>69.8</v>
      </c>
      <c r="R58" s="31" t="str">
        <f t="shared" si="2"/>
        <v>42.1</v>
      </c>
      <c r="S58" s="31" t="str">
        <f t="shared" si="2"/>
        <v>96.9</v>
      </c>
      <c r="T58" s="31" t="str">
        <f t="shared" si="20"/>
        <v>3.2</v>
      </c>
      <c r="U58" s="31" t="str">
        <f t="shared" si="20"/>
        <v>4.0</v>
      </c>
      <c r="V58" s="31" t="str">
        <f t="shared" si="20"/>
        <v>2.8</v>
      </c>
      <c r="W58" s="31" t="str">
        <f t="shared" si="20"/>
        <v>5.6</v>
      </c>
    </row>
    <row r="59" spans="1:23" ht="19.5" customHeight="1">
      <c r="A59" s="5" t="s">
        <v>47</v>
      </c>
      <c r="B59" s="18">
        <f>VLOOKUP($A59,'[1]T3_data(t)'!$A:$N,2,FALSE)</f>
        <v>13300.22</v>
      </c>
      <c r="C59" s="18">
        <f>VLOOKUP($A59,'[1]T3_data(t)'!$A:$N,3,FALSE)</f>
        <v>1058.55</v>
      </c>
      <c r="D59" s="18">
        <f>VLOOKUP($A59,'[1]T3_data(t)'!$A:$N,4,FALSE)</f>
        <v>1183.74</v>
      </c>
      <c r="E59" s="18">
        <f>VLOOKUP($A59,'[1]T3_data(t)'!$A:$N,5,FALSE)</f>
        <v>1050.81</v>
      </c>
      <c r="F59" s="19">
        <f>VLOOKUP($A59,'[1]T3_data(t)'!$A:$N,6,FALSE)</f>
        <v>4380.79</v>
      </c>
      <c r="G59" s="20">
        <f>VLOOKUP($A59,'[1]T3_data(t)'!$A:$N,7,FALSE)</f>
        <v>2.04</v>
      </c>
      <c r="H59" s="20">
        <f>VLOOKUP($A59,'[1]T3_data(t)'!$A:$N,8,FALSE)</f>
        <v>7.83</v>
      </c>
      <c r="I59" s="20">
        <f>VLOOKUP($A59,'[1]T3_data(t)'!$A:$N,9,FALSE)</f>
        <v>-0.73</v>
      </c>
      <c r="J59" s="20">
        <f>VLOOKUP($A59,'[1]T3_data(t)'!$A:$N,10,FALSE)</f>
        <v>3.74</v>
      </c>
      <c r="K59" s="20">
        <f>VLOOKUP($A59,'[1]T3_data(t)'!$A:$N,11,FALSE)</f>
        <v>4.43</v>
      </c>
      <c r="L59" s="20">
        <f>VLOOKUP($A59,'[1]T3_data(t)'!$A:$N,12,FALSE)</f>
        <v>4.01</v>
      </c>
      <c r="M59" s="20">
        <f>VLOOKUP($A59,'[1]T3_data(t)'!$A:$N,13,FALSE)</f>
        <v>4.0999999999999996</v>
      </c>
      <c r="N59" s="20">
        <f>VLOOKUP($A59,'[1]T3_data(t)'!$A:$N,14,FALSE)</f>
        <v>4.09</v>
      </c>
      <c r="P59" s="31" t="str">
        <f t="shared" si="2"/>
        <v>2.0</v>
      </c>
      <c r="Q59" s="31" t="str">
        <f t="shared" si="2"/>
        <v>7.8</v>
      </c>
      <c r="R59" s="31" t="str">
        <f t="shared" si="2"/>
        <v>-0.7</v>
      </c>
      <c r="S59" s="31" t="str">
        <f t="shared" si="2"/>
        <v>3.7</v>
      </c>
      <c r="T59" s="31" t="str">
        <f t="shared" si="20"/>
        <v>4.4</v>
      </c>
      <c r="U59" s="31" t="str">
        <f t="shared" si="20"/>
        <v>4.0</v>
      </c>
      <c r="V59" s="31" t="str">
        <f t="shared" si="20"/>
        <v>4.1</v>
      </c>
      <c r="W59" s="31" t="str">
        <f t="shared" si="20"/>
        <v>4.1</v>
      </c>
    </row>
    <row r="60" spans="1:23" ht="19.5" customHeight="1">
      <c r="A60" s="5" t="s">
        <v>48</v>
      </c>
      <c r="B60" s="18">
        <f>VLOOKUP($A60,'[1]T3_data(t)'!$A:$N,2,FALSE)</f>
        <v>8793.98</v>
      </c>
      <c r="C60" s="18">
        <f>VLOOKUP($A60,'[1]T3_data(t)'!$A:$N,3,FALSE)</f>
        <v>727.43</v>
      </c>
      <c r="D60" s="18">
        <f>VLOOKUP($A60,'[1]T3_data(t)'!$A:$N,4,FALSE)</f>
        <v>781.52</v>
      </c>
      <c r="E60" s="18">
        <f>VLOOKUP($A60,'[1]T3_data(t)'!$A:$N,5,FALSE)</f>
        <v>686.5</v>
      </c>
      <c r="F60" s="19">
        <f>VLOOKUP($A60,'[1]T3_data(t)'!$A:$N,6,FALSE)</f>
        <v>2867.6</v>
      </c>
      <c r="G60" s="20">
        <f>VLOOKUP($A60,'[1]T3_data(t)'!$A:$N,7,FALSE)</f>
        <v>-0.94</v>
      </c>
      <c r="H60" s="20">
        <f>VLOOKUP($A60,'[1]T3_data(t)'!$A:$N,8,FALSE)</f>
        <v>7.65</v>
      </c>
      <c r="I60" s="20">
        <f>VLOOKUP($A60,'[1]T3_data(t)'!$A:$N,9,FALSE)</f>
        <v>-5.63</v>
      </c>
      <c r="J60" s="20">
        <f>VLOOKUP($A60,'[1]T3_data(t)'!$A:$N,10,FALSE)</f>
        <v>1.8</v>
      </c>
      <c r="K60" s="20">
        <f>VLOOKUP($A60,'[1]T3_data(t)'!$A:$N,11,FALSE)</f>
        <v>2.93</v>
      </c>
      <c r="L60" s="20">
        <f>VLOOKUP($A60,'[1]T3_data(t)'!$A:$N,12,FALSE)</f>
        <v>2.64</v>
      </c>
      <c r="M60" s="20">
        <f>VLOOKUP($A60,'[1]T3_data(t)'!$A:$N,13,FALSE)</f>
        <v>2.68</v>
      </c>
      <c r="N60" s="20">
        <f>VLOOKUP($A60,'[1]T3_data(t)'!$A:$N,14,FALSE)</f>
        <v>2.68</v>
      </c>
      <c r="P60" s="31" t="str">
        <f t="shared" si="2"/>
        <v>-0.9</v>
      </c>
      <c r="Q60" s="31" t="str">
        <f t="shared" si="2"/>
        <v>7.7</v>
      </c>
      <c r="R60" s="31" t="str">
        <f t="shared" si="2"/>
        <v>-5.6</v>
      </c>
      <c r="S60" s="31" t="str">
        <f t="shared" si="2"/>
        <v>1.8</v>
      </c>
      <c r="T60" s="31" t="str">
        <f t="shared" si="20"/>
        <v>2.9</v>
      </c>
      <c r="U60" s="31" t="str">
        <f t="shared" si="20"/>
        <v>2.6</v>
      </c>
      <c r="V60" s="31" t="str">
        <f t="shared" si="20"/>
        <v>2.7</v>
      </c>
      <c r="W60" s="31" t="str">
        <f t="shared" si="20"/>
        <v>2.7</v>
      </c>
    </row>
    <row r="61" spans="1:23" ht="19.5" customHeight="1">
      <c r="A61" s="5" t="s">
        <v>49</v>
      </c>
      <c r="B61" s="18">
        <f>VLOOKUP($A61,'[1]T3_data(t)'!$A:$N,2,FALSE)</f>
        <v>11456.04</v>
      </c>
      <c r="C61" s="18">
        <f>VLOOKUP($A61,'[1]T3_data(t)'!$A:$N,3,FALSE)</f>
        <v>905.24</v>
      </c>
      <c r="D61" s="18">
        <f>VLOOKUP($A61,'[1]T3_data(t)'!$A:$N,4,FALSE)</f>
        <v>1144.0899999999999</v>
      </c>
      <c r="E61" s="18">
        <f>VLOOKUP($A61,'[1]T3_data(t)'!$A:$N,5,FALSE)</f>
        <v>950.93</v>
      </c>
      <c r="F61" s="19">
        <f>VLOOKUP($A61,'[1]T3_data(t)'!$A:$N,6,FALSE)</f>
        <v>4038.94</v>
      </c>
      <c r="G61" s="20">
        <f>VLOOKUP($A61,'[1]T3_data(t)'!$A:$N,7,FALSE)</f>
        <v>3.33</v>
      </c>
      <c r="H61" s="20">
        <f>VLOOKUP($A61,'[1]T3_data(t)'!$A:$N,8,FALSE)</f>
        <v>8.7200000000000006</v>
      </c>
      <c r="I61" s="20">
        <f>VLOOKUP($A61,'[1]T3_data(t)'!$A:$N,9,FALSE)</f>
        <v>5.05</v>
      </c>
      <c r="J61" s="20">
        <f>VLOOKUP($A61,'[1]T3_data(t)'!$A:$N,10,FALSE)</f>
        <v>4.66</v>
      </c>
      <c r="K61" s="20">
        <f>VLOOKUP($A61,'[1]T3_data(t)'!$A:$N,11,FALSE)</f>
        <v>3.81</v>
      </c>
      <c r="L61" s="20">
        <f>VLOOKUP($A61,'[1]T3_data(t)'!$A:$N,12,FALSE)</f>
        <v>3.87</v>
      </c>
      <c r="M61" s="20">
        <f>VLOOKUP($A61,'[1]T3_data(t)'!$A:$N,13,FALSE)</f>
        <v>3.71</v>
      </c>
      <c r="N61" s="20">
        <f>VLOOKUP($A61,'[1]T3_data(t)'!$A:$N,14,FALSE)</f>
        <v>3.77</v>
      </c>
      <c r="P61" s="31" t="str">
        <f t="shared" si="2"/>
        <v>3.3</v>
      </c>
      <c r="Q61" s="31" t="str">
        <f t="shared" si="2"/>
        <v>8.7</v>
      </c>
      <c r="R61" s="31" t="str">
        <f t="shared" si="2"/>
        <v>5.1</v>
      </c>
      <c r="S61" s="31" t="str">
        <f t="shared" si="2"/>
        <v>4.7</v>
      </c>
      <c r="T61" s="31" t="str">
        <f t="shared" si="20"/>
        <v>3.8</v>
      </c>
      <c r="U61" s="31" t="str">
        <f t="shared" si="20"/>
        <v>3.9</v>
      </c>
      <c r="V61" s="31" t="str">
        <f t="shared" si="20"/>
        <v>3.7</v>
      </c>
      <c r="W61" s="31" t="str">
        <f t="shared" si="20"/>
        <v>3.8</v>
      </c>
    </row>
    <row r="62" spans="1:23" ht="19.5" customHeight="1">
      <c r="A62" s="5" t="s">
        <v>50</v>
      </c>
      <c r="B62" s="18">
        <f>VLOOKUP($A62,'[1]T3_data(t)'!$A:$N,2,FALSE)</f>
        <v>6635.02</v>
      </c>
      <c r="C62" s="18">
        <f>VLOOKUP($A62,'[1]T3_data(t)'!$A:$N,3,FALSE)</f>
        <v>570.45000000000005</v>
      </c>
      <c r="D62" s="18">
        <f>VLOOKUP($A62,'[1]T3_data(t)'!$A:$N,4,FALSE)</f>
        <v>662.48</v>
      </c>
      <c r="E62" s="18">
        <f>VLOOKUP($A62,'[1]T3_data(t)'!$A:$N,5,FALSE)</f>
        <v>526.92999999999995</v>
      </c>
      <c r="F62" s="19">
        <f>VLOOKUP($A62,'[1]T3_data(t)'!$A:$N,6,FALSE)</f>
        <v>2208.02</v>
      </c>
      <c r="G62" s="20">
        <f>VLOOKUP($A62,'[1]T3_data(t)'!$A:$N,7,FALSE)</f>
        <v>-4.57</v>
      </c>
      <c r="H62" s="20">
        <f>VLOOKUP($A62,'[1]T3_data(t)'!$A:$N,8,FALSE)</f>
        <v>0.37</v>
      </c>
      <c r="I62" s="20">
        <f>VLOOKUP($A62,'[1]T3_data(t)'!$A:$N,9,FALSE)</f>
        <v>-7.63</v>
      </c>
      <c r="J62" s="20">
        <f>VLOOKUP($A62,'[1]T3_data(t)'!$A:$N,10,FALSE)</f>
        <v>-9.58</v>
      </c>
      <c r="K62" s="20">
        <f>VLOOKUP($A62,'[1]T3_data(t)'!$A:$N,11,FALSE)</f>
        <v>2.21</v>
      </c>
      <c r="L62" s="20">
        <f>VLOOKUP($A62,'[1]T3_data(t)'!$A:$N,12,FALSE)</f>
        <v>2.2400000000000002</v>
      </c>
      <c r="M62" s="20">
        <f>VLOOKUP($A62,'[1]T3_data(t)'!$A:$N,13,FALSE)</f>
        <v>2.06</v>
      </c>
      <c r="N62" s="20">
        <f>VLOOKUP($A62,'[1]T3_data(t)'!$A:$N,14,FALSE)</f>
        <v>2.06</v>
      </c>
      <c r="P62" s="31" t="str">
        <f t="shared" si="2"/>
        <v>-4.6</v>
      </c>
      <c r="Q62" s="31" t="str">
        <f t="shared" si="2"/>
        <v>0.4</v>
      </c>
      <c r="R62" s="31" t="str">
        <f t="shared" si="2"/>
        <v>-7.6</v>
      </c>
      <c r="S62" s="31" t="str">
        <f t="shared" si="2"/>
        <v>-9.6</v>
      </c>
      <c r="T62" s="31" t="str">
        <f t="shared" si="20"/>
        <v>2.2</v>
      </c>
      <c r="U62" s="31" t="str">
        <f t="shared" si="20"/>
        <v>2.2</v>
      </c>
      <c r="V62" s="31" t="str">
        <f t="shared" si="20"/>
        <v>2.1</v>
      </c>
      <c r="W62" s="31" t="str">
        <f t="shared" si="20"/>
        <v>2.1</v>
      </c>
    </row>
    <row r="63" spans="1:23" ht="19.5" customHeight="1">
      <c r="A63" s="5" t="s">
        <v>51</v>
      </c>
      <c r="B63" s="18">
        <f>VLOOKUP($A63,'[1]T3_data(t)'!$A:$N,2,FALSE)</f>
        <v>6196.68</v>
      </c>
      <c r="C63" s="18">
        <f>VLOOKUP($A63,'[1]T3_data(t)'!$A:$N,3,FALSE)</f>
        <v>490.47</v>
      </c>
      <c r="D63" s="18">
        <f>VLOOKUP($A63,'[1]T3_data(t)'!$A:$N,4,FALSE)</f>
        <v>547.30999999999995</v>
      </c>
      <c r="E63" s="18">
        <f>VLOOKUP($A63,'[1]T3_data(t)'!$A:$N,5,FALSE)</f>
        <v>474.27</v>
      </c>
      <c r="F63" s="19">
        <f>VLOOKUP($A63,'[1]T3_data(t)'!$A:$N,6,FALSE)</f>
        <v>2024.14</v>
      </c>
      <c r="G63" s="20">
        <f>VLOOKUP($A63,'[1]T3_data(t)'!$A:$N,7,FALSE)</f>
        <v>2.73</v>
      </c>
      <c r="H63" s="20">
        <f>VLOOKUP($A63,'[1]T3_data(t)'!$A:$N,8,FALSE)</f>
        <v>0.77</v>
      </c>
      <c r="I63" s="20">
        <f>VLOOKUP($A63,'[1]T3_data(t)'!$A:$N,9,FALSE)</f>
        <v>-3.3</v>
      </c>
      <c r="J63" s="20">
        <f>VLOOKUP($A63,'[1]T3_data(t)'!$A:$N,10,FALSE)</f>
        <v>0.22</v>
      </c>
      <c r="K63" s="20">
        <f>VLOOKUP($A63,'[1]T3_data(t)'!$A:$N,11,FALSE)</f>
        <v>2.06</v>
      </c>
      <c r="L63" s="20">
        <f>VLOOKUP($A63,'[1]T3_data(t)'!$A:$N,12,FALSE)</f>
        <v>1.85</v>
      </c>
      <c r="M63" s="20">
        <f>VLOOKUP($A63,'[1]T3_data(t)'!$A:$N,13,FALSE)</f>
        <v>1.85</v>
      </c>
      <c r="N63" s="20">
        <f>VLOOKUP($A63,'[1]T3_data(t)'!$A:$N,14,FALSE)</f>
        <v>1.89</v>
      </c>
      <c r="P63" s="31" t="str">
        <f t="shared" si="2"/>
        <v>2.7</v>
      </c>
      <c r="Q63" s="31" t="str">
        <f t="shared" si="2"/>
        <v>0.8</v>
      </c>
      <c r="R63" s="31" t="str">
        <f t="shared" si="2"/>
        <v>-3.3</v>
      </c>
      <c r="S63" s="31" t="str">
        <f t="shared" si="2"/>
        <v>0.2</v>
      </c>
      <c r="T63" s="31" t="str">
        <f t="shared" si="20"/>
        <v>2.1</v>
      </c>
      <c r="U63" s="31" t="str">
        <f t="shared" si="20"/>
        <v>1.9</v>
      </c>
      <c r="V63" s="31" t="str">
        <f t="shared" si="20"/>
        <v>1.9</v>
      </c>
      <c r="W63" s="31" t="str">
        <f t="shared" si="20"/>
        <v>1.9</v>
      </c>
    </row>
    <row r="64" spans="1:23" ht="19.5" customHeight="1">
      <c r="A64" s="5" t="s">
        <v>52</v>
      </c>
      <c r="B64" s="18">
        <f>VLOOKUP($A64,'[1]T3_data(t)'!$A:$N,2,FALSE)</f>
        <v>14239.34</v>
      </c>
      <c r="C64" s="18">
        <f>VLOOKUP($A64,'[1]T3_data(t)'!$A:$N,3,FALSE)</f>
        <v>1019.11</v>
      </c>
      <c r="D64" s="18">
        <f>VLOOKUP($A64,'[1]T3_data(t)'!$A:$N,4,FALSE)</f>
        <v>1382.29</v>
      </c>
      <c r="E64" s="18">
        <f>VLOOKUP($A64,'[1]T3_data(t)'!$A:$N,5,FALSE)</f>
        <v>1180.94</v>
      </c>
      <c r="F64" s="19">
        <f>VLOOKUP($A64,'[1]T3_data(t)'!$A:$N,6,FALSE)</f>
        <v>5118.8100000000004</v>
      </c>
      <c r="G64" s="20">
        <f>VLOOKUP($A64,'[1]T3_data(t)'!$A:$N,7,FALSE)</f>
        <v>7.57</v>
      </c>
      <c r="H64" s="20">
        <f>VLOOKUP($A64,'[1]T3_data(t)'!$A:$N,8,FALSE)</f>
        <v>17.66</v>
      </c>
      <c r="I64" s="20">
        <f>VLOOKUP($A64,'[1]T3_data(t)'!$A:$N,9,FALSE)</f>
        <v>15.88</v>
      </c>
      <c r="J64" s="20">
        <f>VLOOKUP($A64,'[1]T3_data(t)'!$A:$N,10,FALSE)</f>
        <v>17.600000000000001</v>
      </c>
      <c r="K64" s="20">
        <f>VLOOKUP($A64,'[1]T3_data(t)'!$A:$N,11,FALSE)</f>
        <v>4.74</v>
      </c>
      <c r="L64" s="20">
        <f>VLOOKUP($A64,'[1]T3_data(t)'!$A:$N,12,FALSE)</f>
        <v>4.68</v>
      </c>
      <c r="M64" s="20">
        <f>VLOOKUP($A64,'[1]T3_data(t)'!$A:$N,13,FALSE)</f>
        <v>4.6100000000000003</v>
      </c>
      <c r="N64" s="20">
        <f>VLOOKUP($A64,'[1]T3_data(t)'!$A:$N,14,FALSE)</f>
        <v>4.78</v>
      </c>
      <c r="P64" s="31" t="str">
        <f t="shared" si="2"/>
        <v>7.6</v>
      </c>
      <c r="Q64" s="31" t="str">
        <f t="shared" si="2"/>
        <v>17.7</v>
      </c>
      <c r="R64" s="31" t="str">
        <f t="shared" si="2"/>
        <v>15.9</v>
      </c>
      <c r="S64" s="31" t="str">
        <f t="shared" si="2"/>
        <v>17.6</v>
      </c>
      <c r="T64" s="31" t="str">
        <f t="shared" si="20"/>
        <v>4.7</v>
      </c>
      <c r="U64" s="31" t="str">
        <f t="shared" si="20"/>
        <v>4.7</v>
      </c>
      <c r="V64" s="31" t="str">
        <f t="shared" si="20"/>
        <v>4.6</v>
      </c>
      <c r="W64" s="31" t="str">
        <f t="shared" si="20"/>
        <v>4.8</v>
      </c>
    </row>
    <row r="65" spans="1:23" ht="19.5" customHeight="1">
      <c r="A65" s="5" t="s">
        <v>53</v>
      </c>
      <c r="B65" s="18">
        <f>VLOOKUP($A65,'[1]T3_data(t)'!$A:$N,2,FALSE)</f>
        <v>7569.39</v>
      </c>
      <c r="C65" s="18">
        <f>VLOOKUP($A65,'[1]T3_data(t)'!$A:$N,3,FALSE)</f>
        <v>545.08000000000004</v>
      </c>
      <c r="D65" s="18">
        <f>VLOOKUP($A65,'[1]T3_data(t)'!$A:$N,4,FALSE)</f>
        <v>706.65</v>
      </c>
      <c r="E65" s="18">
        <f>VLOOKUP($A65,'[1]T3_data(t)'!$A:$N,5,FALSE)</f>
        <v>568.66999999999996</v>
      </c>
      <c r="F65" s="19">
        <f>VLOOKUP($A65,'[1]T3_data(t)'!$A:$N,6,FALSE)</f>
        <v>2559.29</v>
      </c>
      <c r="G65" s="20">
        <f>VLOOKUP($A65,'[1]T3_data(t)'!$A:$N,7,FALSE)</f>
        <v>5.98</v>
      </c>
      <c r="H65" s="20">
        <f>VLOOKUP($A65,'[1]T3_data(t)'!$A:$N,8,FALSE)</f>
        <v>3.41</v>
      </c>
      <c r="I65" s="20">
        <f>VLOOKUP($A65,'[1]T3_data(t)'!$A:$N,9,FALSE)</f>
        <v>4.33</v>
      </c>
      <c r="J65" s="20">
        <f>VLOOKUP($A65,'[1]T3_data(t)'!$A:$N,10,FALSE)</f>
        <v>5.37</v>
      </c>
      <c r="K65" s="20">
        <f>VLOOKUP($A65,'[1]T3_data(t)'!$A:$N,11,FALSE)</f>
        <v>2.52</v>
      </c>
      <c r="L65" s="20">
        <f>VLOOKUP($A65,'[1]T3_data(t)'!$A:$N,12,FALSE)</f>
        <v>2.39</v>
      </c>
      <c r="M65" s="20">
        <f>VLOOKUP($A65,'[1]T3_data(t)'!$A:$N,13,FALSE)</f>
        <v>2.2200000000000002</v>
      </c>
      <c r="N65" s="20">
        <f>VLOOKUP($A65,'[1]T3_data(t)'!$A:$N,14,FALSE)</f>
        <v>2.39</v>
      </c>
      <c r="P65" s="31" t="str">
        <f t="shared" si="2"/>
        <v>6.0</v>
      </c>
      <c r="Q65" s="31" t="str">
        <f t="shared" si="2"/>
        <v>3.4</v>
      </c>
      <c r="R65" s="31" t="str">
        <f t="shared" si="2"/>
        <v>4.3</v>
      </c>
      <c r="S65" s="31" t="str">
        <f t="shared" si="2"/>
        <v>5.4</v>
      </c>
      <c r="T65" s="31" t="str">
        <f t="shared" si="20"/>
        <v>2.5</v>
      </c>
      <c r="U65" s="31" t="str">
        <f t="shared" si="20"/>
        <v>2.4</v>
      </c>
      <c r="V65" s="31" t="str">
        <f t="shared" si="20"/>
        <v>2.2</v>
      </c>
      <c r="W65" s="31" t="str">
        <f t="shared" si="20"/>
        <v>2.4</v>
      </c>
    </row>
    <row r="66" spans="1:23" ht="19.5" customHeight="1">
      <c r="A66" s="5" t="s">
        <v>54</v>
      </c>
      <c r="B66" s="18">
        <f>VLOOKUP($A66,'[1]T3_data(t)'!$A:$N,2,FALSE)</f>
        <v>1481.04</v>
      </c>
      <c r="C66" s="18">
        <f>VLOOKUP($A66,'[1]T3_data(t)'!$A:$N,3,FALSE)</f>
        <v>108.38</v>
      </c>
      <c r="D66" s="18">
        <f>VLOOKUP($A66,'[1]T3_data(t)'!$A:$N,4,FALSE)</f>
        <v>117.21</v>
      </c>
      <c r="E66" s="18">
        <f>VLOOKUP($A66,'[1]T3_data(t)'!$A:$N,5,FALSE)</f>
        <v>112.91</v>
      </c>
      <c r="F66" s="19">
        <f>VLOOKUP($A66,'[1]T3_data(t)'!$A:$N,6,FALSE)</f>
        <v>476.09</v>
      </c>
      <c r="G66" s="20">
        <f>VLOOKUP($A66,'[1]T3_data(t)'!$A:$N,7,FALSE)</f>
        <v>16.82</v>
      </c>
      <c r="H66" s="20">
        <f>VLOOKUP($A66,'[1]T3_data(t)'!$A:$N,8,FALSE)</f>
        <v>-8</v>
      </c>
      <c r="I66" s="20">
        <f>VLOOKUP($A66,'[1]T3_data(t)'!$A:$N,9,FALSE)</f>
        <v>4.18</v>
      </c>
      <c r="J66" s="20">
        <f>VLOOKUP($A66,'[1]T3_data(t)'!$A:$N,10,FALSE)</f>
        <v>3.56</v>
      </c>
      <c r="K66" s="20">
        <f>VLOOKUP($A66,'[1]T3_data(t)'!$A:$N,11,FALSE)</f>
        <v>0.49</v>
      </c>
      <c r="L66" s="20">
        <f>VLOOKUP($A66,'[1]T3_data(t)'!$A:$N,12,FALSE)</f>
        <v>0.4</v>
      </c>
      <c r="M66" s="20">
        <f>VLOOKUP($A66,'[1]T3_data(t)'!$A:$N,13,FALSE)</f>
        <v>0.44</v>
      </c>
      <c r="N66" s="20">
        <f>VLOOKUP($A66,'[1]T3_data(t)'!$A:$N,14,FALSE)</f>
        <v>0.44</v>
      </c>
      <c r="P66" s="31" t="str">
        <f t="shared" si="2"/>
        <v>16.8</v>
      </c>
      <c r="Q66" s="31" t="str">
        <f t="shared" si="2"/>
        <v>-8.0</v>
      </c>
      <c r="R66" s="31" t="str">
        <f t="shared" si="2"/>
        <v>4.2</v>
      </c>
      <c r="S66" s="31" t="str">
        <f t="shared" si="2"/>
        <v>3.6</v>
      </c>
      <c r="T66" s="31" t="str">
        <f t="shared" si="20"/>
        <v>0.5</v>
      </c>
      <c r="U66" s="31" t="str">
        <f t="shared" si="20"/>
        <v>0.4</v>
      </c>
      <c r="V66" s="31" t="str">
        <f t="shared" si="20"/>
        <v>0.4</v>
      </c>
      <c r="W66" s="31" t="str">
        <f t="shared" si="20"/>
        <v>0.4</v>
      </c>
    </row>
    <row r="67" spans="1:23" ht="19.5" customHeight="1">
      <c r="A67" s="5" t="s">
        <v>55</v>
      </c>
      <c r="B67" s="18">
        <f>VLOOKUP($A67,'[1]T3_data(t)'!$A:$N,2,FALSE)</f>
        <v>8422.2999999999993</v>
      </c>
      <c r="C67" s="18">
        <f>VLOOKUP($A67,'[1]T3_data(t)'!$A:$N,3,FALSE)</f>
        <v>609.44000000000005</v>
      </c>
      <c r="D67" s="18">
        <f>VLOOKUP($A67,'[1]T3_data(t)'!$A:$N,4,FALSE)</f>
        <v>716.84</v>
      </c>
      <c r="E67" s="18">
        <f>VLOOKUP($A67,'[1]T3_data(t)'!$A:$N,5,FALSE)</f>
        <v>662.53</v>
      </c>
      <c r="F67" s="19">
        <f>VLOOKUP($A67,'[1]T3_data(t)'!$A:$N,6,FALSE)</f>
        <v>2726.5</v>
      </c>
      <c r="G67" s="20">
        <f>VLOOKUP($A67,'[1]T3_data(t)'!$A:$N,7,FALSE)</f>
        <v>4.55</v>
      </c>
      <c r="H67" s="20">
        <f>VLOOKUP($A67,'[1]T3_data(t)'!$A:$N,8,FALSE)</f>
        <v>6.37</v>
      </c>
      <c r="I67" s="20">
        <f>VLOOKUP($A67,'[1]T3_data(t)'!$A:$N,9,FALSE)</f>
        <v>8.7100000000000009</v>
      </c>
      <c r="J67" s="20">
        <f>VLOOKUP($A67,'[1]T3_data(t)'!$A:$N,10,FALSE)</f>
        <v>10</v>
      </c>
      <c r="K67" s="20">
        <f>VLOOKUP($A67,'[1]T3_data(t)'!$A:$N,11,FALSE)</f>
        <v>2.8</v>
      </c>
      <c r="L67" s="20">
        <f>VLOOKUP($A67,'[1]T3_data(t)'!$A:$N,12,FALSE)</f>
        <v>2.4300000000000002</v>
      </c>
      <c r="M67" s="20">
        <f>VLOOKUP($A67,'[1]T3_data(t)'!$A:$N,13,FALSE)</f>
        <v>2.59</v>
      </c>
      <c r="N67" s="20">
        <f>VLOOKUP($A67,'[1]T3_data(t)'!$A:$N,14,FALSE)</f>
        <v>2.54</v>
      </c>
      <c r="P67" s="31" t="str">
        <f t="shared" si="2"/>
        <v>4.6</v>
      </c>
      <c r="Q67" s="31" t="str">
        <f t="shared" si="2"/>
        <v>6.4</v>
      </c>
      <c r="R67" s="31" t="str">
        <f t="shared" si="2"/>
        <v>8.7</v>
      </c>
      <c r="S67" s="31" t="str">
        <f t="shared" si="2"/>
        <v>10.0</v>
      </c>
      <c r="T67" s="31" t="str">
        <f t="shared" si="20"/>
        <v>2.8</v>
      </c>
      <c r="U67" s="31" t="str">
        <f t="shared" si="20"/>
        <v>2.4</v>
      </c>
      <c r="V67" s="31" t="str">
        <f t="shared" si="20"/>
        <v>2.6</v>
      </c>
      <c r="W67" s="31" t="str">
        <f t="shared" si="20"/>
        <v>2.5</v>
      </c>
    </row>
    <row r="68" spans="1:23" ht="19.5" customHeight="1">
      <c r="A68" s="5" t="s">
        <v>56</v>
      </c>
      <c r="B68" s="18">
        <f>VLOOKUP($A68,'[1]T3_data(t)'!$A:$N,2,FALSE)</f>
        <v>10315.99</v>
      </c>
      <c r="C68" s="18">
        <f>VLOOKUP($A68,'[1]T3_data(t)'!$A:$N,3,FALSE)</f>
        <v>889.15</v>
      </c>
      <c r="D68" s="18">
        <f>VLOOKUP($A68,'[1]T3_data(t)'!$A:$N,4,FALSE)</f>
        <v>898.69</v>
      </c>
      <c r="E68" s="18">
        <f>VLOOKUP($A68,'[1]T3_data(t)'!$A:$N,5,FALSE)</f>
        <v>772.59</v>
      </c>
      <c r="F68" s="19">
        <f>VLOOKUP($A68,'[1]T3_data(t)'!$A:$N,6,FALSE)</f>
        <v>3433.49</v>
      </c>
      <c r="G68" s="20">
        <f>VLOOKUP($A68,'[1]T3_data(t)'!$A:$N,7,FALSE)</f>
        <v>17.350000000000001</v>
      </c>
      <c r="H68" s="20">
        <f>VLOOKUP($A68,'[1]T3_data(t)'!$A:$N,8,FALSE)</f>
        <v>17.28</v>
      </c>
      <c r="I68" s="20">
        <f>VLOOKUP($A68,'[1]T3_data(t)'!$A:$N,9,FALSE)</f>
        <v>-13.11</v>
      </c>
      <c r="J68" s="20">
        <f>VLOOKUP($A68,'[1]T3_data(t)'!$A:$N,10,FALSE)</f>
        <v>11.93</v>
      </c>
      <c r="K68" s="20">
        <f>VLOOKUP($A68,'[1]T3_data(t)'!$A:$N,11,FALSE)</f>
        <v>3.43</v>
      </c>
      <c r="L68" s="20">
        <f>VLOOKUP($A68,'[1]T3_data(t)'!$A:$N,12,FALSE)</f>
        <v>3.04</v>
      </c>
      <c r="M68" s="20">
        <f>VLOOKUP($A68,'[1]T3_data(t)'!$A:$N,13,FALSE)</f>
        <v>3.01</v>
      </c>
      <c r="N68" s="20">
        <f>VLOOKUP($A68,'[1]T3_data(t)'!$A:$N,14,FALSE)</f>
        <v>3.2</v>
      </c>
      <c r="P68" s="31" t="str">
        <f t="shared" si="2"/>
        <v>17.4</v>
      </c>
      <c r="Q68" s="31" t="str">
        <f t="shared" si="2"/>
        <v>17.3</v>
      </c>
      <c r="R68" s="31" t="str">
        <f t="shared" si="2"/>
        <v>-13.1</v>
      </c>
      <c r="S68" s="31" t="str">
        <f t="shared" si="2"/>
        <v>11.9</v>
      </c>
      <c r="T68" s="31" t="str">
        <f t="shared" si="20"/>
        <v>3.4</v>
      </c>
      <c r="U68" s="31" t="str">
        <f t="shared" si="20"/>
        <v>3.0</v>
      </c>
      <c r="V68" s="31" t="str">
        <f t="shared" si="20"/>
        <v>3.0</v>
      </c>
      <c r="W68" s="31" t="str">
        <f t="shared" si="20"/>
        <v>3.2</v>
      </c>
    </row>
    <row r="69" spans="1:23" ht="19.5" customHeight="1">
      <c r="A69" s="5" t="s">
        <v>57</v>
      </c>
      <c r="B69" s="18">
        <f>VLOOKUP($A69,'[1]T3_data(t)'!$A:$N,2,FALSE)</f>
        <v>3540</v>
      </c>
      <c r="C69" s="18">
        <f>VLOOKUP($A69,'[1]T3_data(t)'!$A:$N,3,FALSE)</f>
        <v>290.79000000000002</v>
      </c>
      <c r="D69" s="18">
        <f>VLOOKUP($A69,'[1]T3_data(t)'!$A:$N,4,FALSE)</f>
        <v>309.60000000000002</v>
      </c>
      <c r="E69" s="18">
        <f>VLOOKUP($A69,'[1]T3_data(t)'!$A:$N,5,FALSE)</f>
        <v>271.89999999999998</v>
      </c>
      <c r="F69" s="19">
        <f>VLOOKUP($A69,'[1]T3_data(t)'!$A:$N,6,FALSE)</f>
        <v>1186.77</v>
      </c>
      <c r="G69" s="20">
        <f>VLOOKUP($A69,'[1]T3_data(t)'!$A:$N,7,FALSE)</f>
        <v>4.7</v>
      </c>
      <c r="H69" s="20">
        <f>VLOOKUP($A69,'[1]T3_data(t)'!$A:$N,8,FALSE)</f>
        <v>-0.81</v>
      </c>
      <c r="I69" s="20">
        <f>VLOOKUP($A69,'[1]T3_data(t)'!$A:$N,9,FALSE)</f>
        <v>-6.5</v>
      </c>
      <c r="J69" s="20">
        <f>VLOOKUP($A69,'[1]T3_data(t)'!$A:$N,10,FALSE)</f>
        <v>-1.61</v>
      </c>
      <c r="K69" s="20">
        <f>VLOOKUP($A69,'[1]T3_data(t)'!$A:$N,11,FALSE)</f>
        <v>1.18</v>
      </c>
      <c r="L69" s="20">
        <f>VLOOKUP($A69,'[1]T3_data(t)'!$A:$N,12,FALSE)</f>
        <v>1.05</v>
      </c>
      <c r="M69" s="20">
        <f>VLOOKUP($A69,'[1]T3_data(t)'!$A:$N,13,FALSE)</f>
        <v>1.06</v>
      </c>
      <c r="N69" s="20">
        <f>VLOOKUP($A69,'[1]T3_data(t)'!$A:$N,14,FALSE)</f>
        <v>1.1100000000000001</v>
      </c>
      <c r="P69" s="31" t="str">
        <f t="shared" si="2"/>
        <v>4.7</v>
      </c>
      <c r="Q69" s="31" t="str">
        <f t="shared" si="2"/>
        <v>-0.8</v>
      </c>
      <c r="R69" s="31" t="str">
        <f t="shared" si="2"/>
        <v>-6.5</v>
      </c>
      <c r="S69" s="31" t="str">
        <f t="shared" si="2"/>
        <v>-1.6</v>
      </c>
      <c r="T69" s="31" t="str">
        <f t="shared" si="20"/>
        <v>1.2</v>
      </c>
      <c r="U69" s="31" t="str">
        <f t="shared" si="20"/>
        <v>1.1</v>
      </c>
      <c r="V69" s="31" t="str">
        <f t="shared" si="20"/>
        <v>1.1</v>
      </c>
      <c r="W69" s="31" t="str">
        <f t="shared" si="20"/>
        <v>1.1</v>
      </c>
    </row>
    <row r="70" spans="1:23" ht="19.5" customHeight="1">
      <c r="A70" s="5" t="s">
        <v>58</v>
      </c>
      <c r="B70" s="18">
        <f>VLOOKUP($A70,'[1]T3_data(t)'!$A:$N,2,FALSE)</f>
        <v>1455.7</v>
      </c>
      <c r="C70" s="18">
        <f>VLOOKUP($A70,'[1]T3_data(t)'!$A:$N,3,FALSE)</f>
        <v>111.78</v>
      </c>
      <c r="D70" s="18">
        <f>VLOOKUP($A70,'[1]T3_data(t)'!$A:$N,4,FALSE)</f>
        <v>146.72999999999999</v>
      </c>
      <c r="E70" s="18">
        <f>VLOOKUP($A70,'[1]T3_data(t)'!$A:$N,5,FALSE)</f>
        <v>118.28</v>
      </c>
      <c r="F70" s="19">
        <f>VLOOKUP($A70,'[1]T3_data(t)'!$A:$N,6,FALSE)</f>
        <v>519.63</v>
      </c>
      <c r="G70" s="20">
        <f>VLOOKUP($A70,'[1]T3_data(t)'!$A:$N,7,FALSE)</f>
        <v>7.27</v>
      </c>
      <c r="H70" s="20">
        <f>VLOOKUP($A70,'[1]T3_data(t)'!$A:$N,8,FALSE)</f>
        <v>23.84</v>
      </c>
      <c r="I70" s="20">
        <f>VLOOKUP($A70,'[1]T3_data(t)'!$A:$N,9,FALSE)</f>
        <v>5.81</v>
      </c>
      <c r="J70" s="20">
        <f>VLOOKUP($A70,'[1]T3_data(t)'!$A:$N,10,FALSE)</f>
        <v>18.09</v>
      </c>
      <c r="K70" s="20">
        <f>VLOOKUP($A70,'[1]T3_data(t)'!$A:$N,11,FALSE)</f>
        <v>0.48</v>
      </c>
      <c r="L70" s="20">
        <f>VLOOKUP($A70,'[1]T3_data(t)'!$A:$N,12,FALSE)</f>
        <v>0.5</v>
      </c>
      <c r="M70" s="20">
        <f>VLOOKUP($A70,'[1]T3_data(t)'!$A:$N,13,FALSE)</f>
        <v>0.46</v>
      </c>
      <c r="N70" s="20">
        <f>VLOOKUP($A70,'[1]T3_data(t)'!$A:$N,14,FALSE)</f>
        <v>0.48</v>
      </c>
      <c r="P70" s="31" t="str">
        <f t="shared" ref="P70:S76" si="21">IF(FIXED(G70,1)="0.0",IF(FIXED(G70,2)="0.00",FIXED(G70,3),FIXED(G70,2)),FIXED(G70,1))</f>
        <v>7.3</v>
      </c>
      <c r="Q70" s="31" t="str">
        <f t="shared" si="21"/>
        <v>23.8</v>
      </c>
      <c r="R70" s="31" t="str">
        <f t="shared" si="21"/>
        <v>5.8</v>
      </c>
      <c r="S70" s="31" t="str">
        <f t="shared" si="21"/>
        <v>18.1</v>
      </c>
      <c r="T70" s="31" t="str">
        <f t="shared" si="20"/>
        <v>0.5</v>
      </c>
      <c r="U70" s="31" t="str">
        <f t="shared" si="20"/>
        <v>0.5</v>
      </c>
      <c r="V70" s="31" t="str">
        <f t="shared" si="20"/>
        <v>0.5</v>
      </c>
      <c r="W70" s="31" t="str">
        <f t="shared" si="20"/>
        <v>0.5</v>
      </c>
    </row>
    <row r="71" spans="1:23" ht="19.5" customHeight="1">
      <c r="A71" s="5" t="s">
        <v>59</v>
      </c>
      <c r="B71" s="18">
        <f>VLOOKUP($A71,'[1]T3_data(t)'!$A:$N,2,FALSE)</f>
        <v>1741.49</v>
      </c>
      <c r="C71" s="18">
        <f>VLOOKUP($A71,'[1]T3_data(t)'!$A:$N,3,FALSE)</f>
        <v>120.09</v>
      </c>
      <c r="D71" s="18">
        <f>VLOOKUP($A71,'[1]T3_data(t)'!$A:$N,4,FALSE)</f>
        <v>147.52000000000001</v>
      </c>
      <c r="E71" s="18">
        <f>VLOOKUP($A71,'[1]T3_data(t)'!$A:$N,5,FALSE)</f>
        <v>141.26</v>
      </c>
      <c r="F71" s="19">
        <f>VLOOKUP($A71,'[1]T3_data(t)'!$A:$N,6,FALSE)</f>
        <v>546.41</v>
      </c>
      <c r="G71" s="20">
        <f>VLOOKUP($A71,'[1]T3_data(t)'!$A:$N,7,FALSE)</f>
        <v>9.74</v>
      </c>
      <c r="H71" s="20">
        <f>VLOOKUP($A71,'[1]T3_data(t)'!$A:$N,8,FALSE)</f>
        <v>4.97</v>
      </c>
      <c r="I71" s="20">
        <f>VLOOKUP($A71,'[1]T3_data(t)'!$A:$N,9,FALSE)</f>
        <v>17.63</v>
      </c>
      <c r="J71" s="20">
        <f>VLOOKUP($A71,'[1]T3_data(t)'!$A:$N,10,FALSE)</f>
        <v>3.87</v>
      </c>
      <c r="K71" s="20">
        <f>VLOOKUP($A71,'[1]T3_data(t)'!$A:$N,11,FALSE)</f>
        <v>0.57999999999999996</v>
      </c>
      <c r="L71" s="20">
        <f>VLOOKUP($A71,'[1]T3_data(t)'!$A:$N,12,FALSE)</f>
        <v>0.5</v>
      </c>
      <c r="M71" s="20">
        <f>VLOOKUP($A71,'[1]T3_data(t)'!$A:$N,13,FALSE)</f>
        <v>0.55000000000000004</v>
      </c>
      <c r="N71" s="20">
        <f>VLOOKUP($A71,'[1]T3_data(t)'!$A:$N,14,FALSE)</f>
        <v>0.51</v>
      </c>
      <c r="P71" s="31" t="str">
        <f t="shared" si="21"/>
        <v>9.7</v>
      </c>
      <c r="Q71" s="31" t="str">
        <f t="shared" si="21"/>
        <v>5.0</v>
      </c>
      <c r="R71" s="31" t="str">
        <f t="shared" si="21"/>
        <v>17.6</v>
      </c>
      <c r="S71" s="31" t="str">
        <f t="shared" si="21"/>
        <v>3.9</v>
      </c>
      <c r="T71" s="31" t="str">
        <f t="shared" si="20"/>
        <v>0.6</v>
      </c>
      <c r="U71" s="31" t="str">
        <f t="shared" si="20"/>
        <v>0.5</v>
      </c>
      <c r="V71" s="31" t="str">
        <f t="shared" si="20"/>
        <v>0.6</v>
      </c>
      <c r="W71" s="31" t="str">
        <f t="shared" si="20"/>
        <v>0.5</v>
      </c>
    </row>
    <row r="72" spans="1:23" ht="19.5" customHeight="1">
      <c r="A72" s="5" t="s">
        <v>60</v>
      </c>
      <c r="B72" s="18">
        <f>VLOOKUP($A72,'[1]T3_data(t)'!$A:$N,2,FALSE)</f>
        <v>618.46</v>
      </c>
      <c r="C72" s="18">
        <f>VLOOKUP($A72,'[1]T3_data(t)'!$A:$N,3,FALSE)</f>
        <v>47.25</v>
      </c>
      <c r="D72" s="18">
        <f>VLOOKUP($A72,'[1]T3_data(t)'!$A:$N,4,FALSE)</f>
        <v>56.76</v>
      </c>
      <c r="E72" s="18">
        <f>VLOOKUP($A72,'[1]T3_data(t)'!$A:$N,5,FALSE)</f>
        <v>50.35</v>
      </c>
      <c r="F72" s="19">
        <f>VLOOKUP($A72,'[1]T3_data(t)'!$A:$N,6,FALSE)</f>
        <v>202.09</v>
      </c>
      <c r="G72" s="20">
        <f>VLOOKUP($A72,'[1]T3_data(t)'!$A:$N,7,FALSE)</f>
        <v>-0.18</v>
      </c>
      <c r="H72" s="20">
        <f>VLOOKUP($A72,'[1]T3_data(t)'!$A:$N,8,FALSE)</f>
        <v>3.61</v>
      </c>
      <c r="I72" s="20">
        <f>VLOOKUP($A72,'[1]T3_data(t)'!$A:$N,9,FALSE)</f>
        <v>6.56</v>
      </c>
      <c r="J72" s="20">
        <f>VLOOKUP($A72,'[1]T3_data(t)'!$A:$N,10,FALSE)</f>
        <v>1.55</v>
      </c>
      <c r="K72" s="20">
        <f>VLOOKUP($A72,'[1]T3_data(t)'!$A:$N,11,FALSE)</f>
        <v>0.21</v>
      </c>
      <c r="L72" s="20">
        <f>VLOOKUP($A72,'[1]T3_data(t)'!$A:$N,12,FALSE)</f>
        <v>0.19</v>
      </c>
      <c r="M72" s="20">
        <f>VLOOKUP($A72,'[1]T3_data(t)'!$A:$N,13,FALSE)</f>
        <v>0.2</v>
      </c>
      <c r="N72" s="20">
        <f>VLOOKUP($A72,'[1]T3_data(t)'!$A:$N,14,FALSE)</f>
        <v>0.19</v>
      </c>
      <c r="P72" s="31" t="str">
        <f t="shared" si="21"/>
        <v>-0.2</v>
      </c>
      <c r="Q72" s="31" t="str">
        <f t="shared" si="21"/>
        <v>3.6</v>
      </c>
      <c r="R72" s="31" t="str">
        <f t="shared" si="21"/>
        <v>6.6</v>
      </c>
      <c r="S72" s="31" t="str">
        <f t="shared" si="21"/>
        <v>1.6</v>
      </c>
      <c r="T72" s="31" t="str">
        <f t="shared" si="20"/>
        <v>0.2</v>
      </c>
      <c r="U72" s="31" t="str">
        <f t="shared" si="20"/>
        <v>0.2</v>
      </c>
      <c r="V72" s="31" t="str">
        <f t="shared" si="20"/>
        <v>0.2</v>
      </c>
      <c r="W72" s="31" t="str">
        <f t="shared" si="20"/>
        <v>0.2</v>
      </c>
    </row>
    <row r="73" spans="1:23" ht="19.5" customHeight="1">
      <c r="A73" s="5" t="s">
        <v>61</v>
      </c>
      <c r="B73" s="18">
        <f>VLOOKUP($A73,'[1]T3_data(t)'!$A:$N,2,FALSE)</f>
        <v>724.41</v>
      </c>
      <c r="C73" s="18">
        <f>VLOOKUP($A73,'[1]T3_data(t)'!$A:$N,3,FALSE)</f>
        <v>55.22</v>
      </c>
      <c r="D73" s="18">
        <f>VLOOKUP($A73,'[1]T3_data(t)'!$A:$N,4,FALSE)</f>
        <v>55.27</v>
      </c>
      <c r="E73" s="18">
        <f>VLOOKUP($A73,'[1]T3_data(t)'!$A:$N,5,FALSE)</f>
        <v>53.96</v>
      </c>
      <c r="F73" s="19">
        <f>VLOOKUP($A73,'[1]T3_data(t)'!$A:$N,6,FALSE)</f>
        <v>224.22</v>
      </c>
      <c r="G73" s="20">
        <f>VLOOKUP($A73,'[1]T3_data(t)'!$A:$N,7,FALSE)</f>
        <v>5</v>
      </c>
      <c r="H73" s="20">
        <f>VLOOKUP($A73,'[1]T3_data(t)'!$A:$N,8,FALSE)</f>
        <v>-16.489999999999998</v>
      </c>
      <c r="I73" s="20">
        <f>VLOOKUP($A73,'[1]T3_data(t)'!$A:$N,9,FALSE)</f>
        <v>-2.2799999999999998</v>
      </c>
      <c r="J73" s="20">
        <f>VLOOKUP($A73,'[1]T3_data(t)'!$A:$N,10,FALSE)</f>
        <v>-7.05</v>
      </c>
      <c r="K73" s="20">
        <f>VLOOKUP($A73,'[1]T3_data(t)'!$A:$N,11,FALSE)</f>
        <v>0.24</v>
      </c>
      <c r="L73" s="20">
        <f>VLOOKUP($A73,'[1]T3_data(t)'!$A:$N,12,FALSE)</f>
        <v>0.19</v>
      </c>
      <c r="M73" s="20">
        <f>VLOOKUP($A73,'[1]T3_data(t)'!$A:$N,13,FALSE)</f>
        <v>0.21</v>
      </c>
      <c r="N73" s="20">
        <f>VLOOKUP($A73,'[1]T3_data(t)'!$A:$N,14,FALSE)</f>
        <v>0.21</v>
      </c>
      <c r="P73" s="31" t="str">
        <f t="shared" si="21"/>
        <v>5.0</v>
      </c>
      <c r="Q73" s="31" t="str">
        <f t="shared" si="21"/>
        <v>-16.5</v>
      </c>
      <c r="R73" s="31" t="str">
        <f t="shared" si="21"/>
        <v>-2.3</v>
      </c>
      <c r="S73" s="31" t="str">
        <f t="shared" si="21"/>
        <v>-7.1</v>
      </c>
      <c r="T73" s="31" t="str">
        <f t="shared" si="20"/>
        <v>0.2</v>
      </c>
      <c r="U73" s="31" t="str">
        <f t="shared" si="20"/>
        <v>0.2</v>
      </c>
      <c r="V73" s="31" t="str">
        <f t="shared" si="20"/>
        <v>0.2</v>
      </c>
      <c r="W73" s="31" t="str">
        <f t="shared" si="20"/>
        <v>0.2</v>
      </c>
    </row>
    <row r="74" spans="1:23" s="29" customFormat="1" ht="19.5" customHeight="1">
      <c r="A74" s="4" t="s">
        <v>62</v>
      </c>
      <c r="B74" s="15">
        <f>VLOOKUP($A74,'[1]T3_data(t)'!$A:$N,2,FALSE)</f>
        <v>10883.37</v>
      </c>
      <c r="C74" s="15">
        <f>VLOOKUP($A74,'[1]T3_data(t)'!$A:$N,3,FALSE)</f>
        <v>863.46</v>
      </c>
      <c r="D74" s="15">
        <f>VLOOKUP($A74,'[1]T3_data(t)'!$A:$N,4,FALSE)</f>
        <v>772.62</v>
      </c>
      <c r="E74" s="15">
        <f>VLOOKUP($A74,'[1]T3_data(t)'!$A:$N,5,FALSE)</f>
        <v>749.61</v>
      </c>
      <c r="F74" s="16">
        <f>VLOOKUP($A74,'[1]T3_data(t)'!$A:$N,6,FALSE)</f>
        <v>3057.45</v>
      </c>
      <c r="G74" s="17">
        <f>VLOOKUP($A74,'[1]T3_data(t)'!$A:$N,7,FALSE)</f>
        <v>-6.54</v>
      </c>
      <c r="H74" s="17">
        <f>VLOOKUP($A74,'[1]T3_data(t)'!$A:$N,8,FALSE)</f>
        <v>-8.98</v>
      </c>
      <c r="I74" s="17">
        <f>VLOOKUP($A74,'[1]T3_data(t)'!$A:$N,9,FALSE)</f>
        <v>-13.19</v>
      </c>
      <c r="J74" s="17">
        <f>VLOOKUP($A74,'[1]T3_data(t)'!$A:$N,10,FALSE)</f>
        <v>-8.27</v>
      </c>
      <c r="K74" s="17">
        <f>VLOOKUP($A74,'[1]T3_data(t)'!$A:$N,11,FALSE)</f>
        <v>3.62</v>
      </c>
      <c r="L74" s="17">
        <f>VLOOKUP($A74,'[1]T3_data(t)'!$A:$N,12,FALSE)</f>
        <v>2.61</v>
      </c>
      <c r="M74" s="17">
        <f>VLOOKUP($A74,'[1]T3_data(t)'!$A:$N,13,FALSE)</f>
        <v>2.93</v>
      </c>
      <c r="N74" s="17">
        <f>VLOOKUP($A74,'[1]T3_data(t)'!$A:$N,14,FALSE)</f>
        <v>2.85</v>
      </c>
      <c r="P74" s="31" t="str">
        <f t="shared" si="21"/>
        <v>-6.5</v>
      </c>
      <c r="Q74" s="31" t="str">
        <f t="shared" si="21"/>
        <v>-9.0</v>
      </c>
      <c r="R74" s="31" t="str">
        <f t="shared" si="21"/>
        <v>-13.2</v>
      </c>
      <c r="S74" s="31" t="str">
        <f t="shared" si="21"/>
        <v>-8.3</v>
      </c>
      <c r="T74" s="31" t="str">
        <f t="shared" si="20"/>
        <v>3.6</v>
      </c>
      <c r="U74" s="31" t="str">
        <f t="shared" si="20"/>
        <v>2.6</v>
      </c>
      <c r="V74" s="31" t="str">
        <f t="shared" si="20"/>
        <v>2.9</v>
      </c>
      <c r="W74" s="31" t="str">
        <f t="shared" si="20"/>
        <v>2.9</v>
      </c>
    </row>
    <row r="75" spans="1:23" ht="19.5" customHeight="1">
      <c r="A75" s="5" t="s">
        <v>63</v>
      </c>
      <c r="B75" s="18">
        <f>VLOOKUP($A75,'[1]T3_data(t)'!$A:$N,2,FALSE)</f>
        <v>9195.3799999999992</v>
      </c>
      <c r="C75" s="18">
        <f>VLOOKUP($A75,'[1]T3_data(t)'!$A:$N,3,FALSE)</f>
        <v>644.76</v>
      </c>
      <c r="D75" s="18">
        <f>VLOOKUP($A75,'[1]T3_data(t)'!$A:$N,4,FALSE)</f>
        <v>643.88</v>
      </c>
      <c r="E75" s="18">
        <f>VLOOKUP($A75,'[1]T3_data(t)'!$A:$N,5,FALSE)</f>
        <v>621.51</v>
      </c>
      <c r="F75" s="19">
        <f>VLOOKUP($A75,'[1]T3_data(t)'!$A:$N,6,FALSE)</f>
        <v>2565.16</v>
      </c>
      <c r="G75" s="20">
        <f>VLOOKUP($A75,'[1]T3_data(t)'!$A:$N,7,FALSE)</f>
        <v>-9.8000000000000007</v>
      </c>
      <c r="H75" s="20">
        <f>VLOOKUP($A75,'[1]T3_data(t)'!$A:$N,8,FALSE)</f>
        <v>-8</v>
      </c>
      <c r="I75" s="20">
        <f>VLOOKUP($A75,'[1]T3_data(t)'!$A:$N,9,FALSE)</f>
        <v>-3.61</v>
      </c>
      <c r="J75" s="20">
        <f>VLOOKUP($A75,'[1]T3_data(t)'!$A:$N,10,FALSE)</f>
        <v>-4.9400000000000004</v>
      </c>
      <c r="K75" s="20">
        <f>VLOOKUP($A75,'[1]T3_data(t)'!$A:$N,11,FALSE)</f>
        <v>3.06</v>
      </c>
      <c r="L75" s="20">
        <f>VLOOKUP($A75,'[1]T3_data(t)'!$A:$N,12,FALSE)</f>
        <v>2.1800000000000002</v>
      </c>
      <c r="M75" s="20">
        <f>VLOOKUP($A75,'[1]T3_data(t)'!$A:$N,13,FALSE)</f>
        <v>2.4300000000000002</v>
      </c>
      <c r="N75" s="20">
        <f>VLOOKUP($A75,'[1]T3_data(t)'!$A:$N,14,FALSE)</f>
        <v>2.39</v>
      </c>
      <c r="P75" s="31" t="str">
        <f t="shared" si="21"/>
        <v>-9.8</v>
      </c>
      <c r="Q75" s="31" t="str">
        <f t="shared" si="21"/>
        <v>-8.0</v>
      </c>
      <c r="R75" s="31" t="str">
        <f t="shared" si="21"/>
        <v>-3.6</v>
      </c>
      <c r="S75" s="31" t="str">
        <f t="shared" si="21"/>
        <v>-4.9</v>
      </c>
      <c r="T75" s="31" t="str">
        <f t="shared" si="20"/>
        <v>3.1</v>
      </c>
      <c r="U75" s="31" t="str">
        <f t="shared" si="20"/>
        <v>2.2</v>
      </c>
      <c r="V75" s="31" t="str">
        <f t="shared" si="20"/>
        <v>2.4</v>
      </c>
      <c r="W75" s="31" t="str">
        <f t="shared" si="20"/>
        <v>2.4</v>
      </c>
    </row>
    <row r="76" spans="1:23" s="29" customFormat="1" ht="19.5" customHeight="1">
      <c r="A76" s="6" t="s">
        <v>64</v>
      </c>
      <c r="B76" s="23">
        <f>VLOOKUP($A76,'[1]T3_data(t)'!$A:$N,2,FALSE)</f>
        <v>0</v>
      </c>
      <c r="C76" s="23">
        <f>VLOOKUP($A76,'[1]T3_data(t)'!$A:$N,3,FALSE)</f>
        <v>0</v>
      </c>
      <c r="D76" s="23">
        <f>VLOOKUP($A76,'[1]T3_data(t)'!$A:$N,4,FALSE)</f>
        <v>0</v>
      </c>
      <c r="E76" s="23">
        <f>VLOOKUP($A76,'[1]T3_data(t)'!$A:$N,5,FALSE)</f>
        <v>0</v>
      </c>
      <c r="F76" s="24">
        <f>VLOOKUP($A76,'[1]T3_data(t)'!$A:$N,6,FALSE)</f>
        <v>0.03</v>
      </c>
      <c r="G76" s="25">
        <f>VLOOKUP($A76,'[1]T3_data(t)'!$A:$N,7,FALSE)</f>
        <v>0</v>
      </c>
      <c r="H76" s="25">
        <f>VLOOKUP($A76,'[1]T3_data(t)'!$A:$N,7,FALSE)</f>
        <v>0</v>
      </c>
      <c r="I76" s="25">
        <f>VLOOKUP($A76,'[1]T3_data(t)'!$A:$N,9,FALSE)</f>
        <v>0</v>
      </c>
      <c r="J76" s="25">
        <f>VLOOKUP($A76,'[1]T3_data(t)'!$A:$N,10,FALSE)</f>
        <v>0</v>
      </c>
      <c r="K76" s="25">
        <f>VLOOKUP($A76,'[1]T3_data(t)'!$A:$N,11,FALSE)</f>
        <v>0</v>
      </c>
      <c r="L76" s="25">
        <f>VLOOKUP($A76,'[1]T3_data(t)'!$A:$N,12,FALSE)</f>
        <v>0</v>
      </c>
      <c r="M76" s="25">
        <f>VLOOKUP($A76,'[1]T3_data(t)'!$A:$N,13,FALSE)</f>
        <v>0</v>
      </c>
      <c r="N76" s="25">
        <f>VLOOKUP($A76,'[1]T3_data(t)'!$A:$N,14,FALSE)</f>
        <v>0</v>
      </c>
      <c r="P76" s="31" t="str">
        <f t="shared" si="21"/>
        <v>0.000</v>
      </c>
      <c r="Q76" s="31" t="str">
        <f t="shared" si="21"/>
        <v>0.000</v>
      </c>
      <c r="R76" s="31" t="str">
        <f t="shared" si="21"/>
        <v>0.000</v>
      </c>
      <c r="S76" s="31" t="str">
        <f t="shared" si="21"/>
        <v>0.000</v>
      </c>
      <c r="T76" s="31" t="str">
        <f t="shared" si="20"/>
        <v>0.00</v>
      </c>
      <c r="U76" s="31" t="str">
        <f t="shared" si="20"/>
        <v>0.00</v>
      </c>
      <c r="V76" s="31" t="str">
        <f t="shared" si="20"/>
        <v>0.00</v>
      </c>
      <c r="W76" s="31" t="str">
        <f t="shared" si="20"/>
        <v>0.00</v>
      </c>
    </row>
    <row r="77" spans="1:23" ht="24.75" customHeight="1">
      <c r="A77" s="1" t="s">
        <v>69</v>
      </c>
    </row>
    <row r="78" spans="1:23" ht="19.5" customHeight="1">
      <c r="A78" s="1" t="s">
        <v>65</v>
      </c>
    </row>
    <row r="79" spans="1:23" ht="17.25" customHeight="1">
      <c r="B79" s="26"/>
      <c r="C79" s="26"/>
      <c r="D79" s="26"/>
      <c r="E79" s="26"/>
    </row>
    <row r="80" spans="1:23" ht="17.25" hidden="1" customHeight="1">
      <c r="B80" s="27">
        <f>B5-(B6+B34+B74+B76)</f>
        <v>-9.9999999511055648E-3</v>
      </c>
      <c r="C80" s="27"/>
      <c r="D80" s="27">
        <f>C5-(C6+C34+C74+C76)</f>
        <v>0</v>
      </c>
      <c r="E80" s="27">
        <f>D5-(D6+D34+D74+D76)</f>
        <v>0</v>
      </c>
      <c r="F80" s="27">
        <f>E5-(E6+E34+E74+E76)</f>
        <v>0</v>
      </c>
      <c r="G80" s="27"/>
      <c r="H80" s="27"/>
      <c r="I80" s="27"/>
      <c r="J80" s="27"/>
      <c r="K80" s="27">
        <f t="shared" ref="K80:N80" si="22">K5-(K6+K34+K74+K76)</f>
        <v>9.9999999999909051E-3</v>
      </c>
      <c r="L80" s="27">
        <f t="shared" si="22"/>
        <v>9.9999999999909051E-3</v>
      </c>
      <c r="M80" s="27">
        <f t="shared" si="22"/>
        <v>0</v>
      </c>
      <c r="N80" s="27">
        <f t="shared" si="22"/>
        <v>1.0000000000005116E-2</v>
      </c>
      <c r="P80" s="27"/>
      <c r="Q80" s="27"/>
      <c r="R80" s="27"/>
      <c r="S80" s="27"/>
      <c r="T80" s="27">
        <f t="shared" ref="T80:W80" si="23">T5-(T6+T34+T74+T76)</f>
        <v>0</v>
      </c>
      <c r="U80" s="27">
        <f t="shared" si="23"/>
        <v>0</v>
      </c>
      <c r="V80" s="27">
        <f t="shared" si="23"/>
        <v>0</v>
      </c>
      <c r="W80" s="27">
        <f t="shared" si="23"/>
        <v>-0.10000000000000853</v>
      </c>
    </row>
  </sheetData>
  <mergeCells count="8">
    <mergeCell ref="T2:W2"/>
    <mergeCell ref="X2:AB2"/>
    <mergeCell ref="A1:F1"/>
    <mergeCell ref="A2:A4"/>
    <mergeCell ref="B2:F2"/>
    <mergeCell ref="G2:J2"/>
    <mergeCell ref="K2:N2"/>
    <mergeCell ref="P2:S2"/>
  </mergeCells>
  <conditionalFormatting sqref="F5:F9">
    <cfRule type="cellIs" dxfId="9" priority="10" operator="lessThan">
      <formula>0</formula>
    </cfRule>
  </conditionalFormatting>
  <conditionalFormatting sqref="F12">
    <cfRule type="cellIs" dxfId="8" priority="9" operator="lessThan">
      <formula>0</formula>
    </cfRule>
  </conditionalFormatting>
  <conditionalFormatting sqref="F15">
    <cfRule type="cellIs" dxfId="7" priority="8" operator="lessThan">
      <formula>0</formula>
    </cfRule>
  </conditionalFormatting>
  <conditionalFormatting sqref="F18:F23">
    <cfRule type="cellIs" dxfId="6" priority="7" operator="lessThan">
      <formula>0</formula>
    </cfRule>
  </conditionalFormatting>
  <conditionalFormatting sqref="F26">
    <cfRule type="cellIs" dxfId="5" priority="6" operator="lessThan">
      <formula>0</formula>
    </cfRule>
  </conditionalFormatting>
  <conditionalFormatting sqref="F29:F31">
    <cfRule type="cellIs" dxfId="4" priority="5" operator="lessThan">
      <formula>0</formula>
    </cfRule>
  </conditionalFormatting>
  <conditionalFormatting sqref="F34:F75">
    <cfRule type="cellIs" dxfId="3" priority="4" operator="lessThan">
      <formula>0</formula>
    </cfRule>
  </conditionalFormatting>
  <conditionalFormatting sqref="G5:J75">
    <cfRule type="cellIs" dxfId="2" priority="3" operator="lessThan">
      <formula>0</formula>
    </cfRule>
  </conditionalFormatting>
  <conditionalFormatting sqref="P5:W76">
    <cfRule type="expression" dxfId="1" priority="1">
      <formula>LEN(P5&amp;"")-FIND(".",P5&amp;"")&gt;1</formula>
    </cfRule>
  </conditionalFormatting>
  <conditionalFormatting sqref="Q5:W5 Q6:S76 P10:P76 T12:W12 T15:W15 T18:W23 T26:W26 T29:W31 T34:W76">
    <cfRule type="expression" dxfId="0" priority="2">
      <formula>LEN(P5&amp;"")-FIND(".",P5&amp;"")&gt;1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49" orientation="portrait" r:id="rId1"/>
  <headerFooter scaleWithDoc="0">
    <oddHeader>&amp;R&amp;"TH Sarabun New,Regular"&amp;12&amp;K000000ตาราง 3 สินค้า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3 Apr 2025</vt:lpstr>
      <vt:lpstr>'ตารางที่ 3 Apr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2024-12-25T02:02:01Z</cp:lastPrinted>
  <dcterms:created xsi:type="dcterms:W3CDTF">2023-11-24T08:27:19Z</dcterms:created>
  <dcterms:modified xsi:type="dcterms:W3CDTF">2025-05-26T02:28:39Z</dcterms:modified>
</cp:coreProperties>
</file>